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_bsm\Desktop\kerja izati\"/>
    </mc:Choice>
  </mc:AlternateContent>
  <bookViews>
    <workbookView xWindow="0" yWindow="0" windowWidth="2370" windowHeight="0" firstSheet="3" activeTab="10"/>
  </bookViews>
  <sheets>
    <sheet name="Table 1" sheetId="47" r:id="rId1"/>
    <sheet name="Table 2" sheetId="66" r:id="rId2"/>
    <sheet name="Table 3" sheetId="48" r:id="rId3"/>
    <sheet name="Table 4" sheetId="67" r:id="rId4"/>
    <sheet name="Table 5" sheetId="49" r:id="rId5"/>
    <sheet name="Table 6" sheetId="53" r:id="rId6"/>
    <sheet name="Table 7" sheetId="68" r:id="rId7"/>
    <sheet name="Table 8" sheetId="85" r:id="rId8"/>
    <sheet name="Table 9" sheetId="69" r:id="rId9"/>
    <sheet name="Table 10" sheetId="84" r:id="rId10"/>
    <sheet name="Table 11 " sheetId="75" r:id="rId11"/>
    <sheet name="Table 12" sheetId="74" r:id="rId12"/>
  </sheets>
  <externalReferences>
    <externalReference r:id="rId13"/>
  </externalReferences>
  <definedNames>
    <definedName name="_xlnm._FilterDatabase" localSheetId="9" hidden="1">'Table 10'!$B$47:$E$60</definedName>
    <definedName name="_xlnm._FilterDatabase" localSheetId="5" hidden="1">'Table 6'!$A$46:$AT$46</definedName>
    <definedName name="_xlnm._FilterDatabase" localSheetId="7" hidden="1">'Table 8'!$B$47:$E$60</definedName>
    <definedName name="_xlnm._FilterDatabase" localSheetId="8" hidden="1">'Table 9'!$B$47:$E$60</definedName>
    <definedName name="ASEAN" localSheetId="9">#REF!</definedName>
    <definedName name="ASEAN" localSheetId="10">#REF!</definedName>
    <definedName name="ASEAN" localSheetId="11">#REF!</definedName>
    <definedName name="ASEAN" localSheetId="1">#REF!</definedName>
    <definedName name="ASEAN" localSheetId="2">#REF!</definedName>
    <definedName name="ASEAN" localSheetId="3">#REF!</definedName>
    <definedName name="ASEAN" localSheetId="4">#REF!</definedName>
    <definedName name="ASEAN" localSheetId="5">#REF!</definedName>
    <definedName name="ASEAN" localSheetId="6">#REF!</definedName>
    <definedName name="ASEAN" localSheetId="7">#REF!</definedName>
    <definedName name="ASEAN" localSheetId="8">#REF!</definedName>
    <definedName name="ASEAN">#REF!</definedName>
    <definedName name="f" localSheetId="9">#REF!</definedName>
    <definedName name="f" localSheetId="10">#REF!</definedName>
    <definedName name="f" localSheetId="11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l" localSheetId="9">#REF!</definedName>
    <definedName name="l" localSheetId="10">#REF!</definedName>
    <definedName name="l" localSheetId="11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>#REF!</definedName>
    <definedName name="P" localSheetId="9">#REF!</definedName>
    <definedName name="P" localSheetId="10">#REF!</definedName>
    <definedName name="P" localSheetId="11">#REF!</definedName>
    <definedName name="P" localSheetId="1">#REF!</definedName>
    <definedName name="P" localSheetId="3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>#REF!</definedName>
    <definedName name="_xlnm.Print_Area" localSheetId="0">'Table 1'!$A$1:$L$82</definedName>
    <definedName name="_xlnm.Print_Area" localSheetId="9">'Table 10'!$A$1:$L$80</definedName>
    <definedName name="_xlnm.Print_Area" localSheetId="10">'Table 11 '!$A$1:$Q$113</definedName>
    <definedName name="_xlnm.Print_Area" localSheetId="11">'Table 12'!$A$1:$Q$112</definedName>
    <definedName name="_xlnm.Print_Area" localSheetId="1">'Table 2'!$A$1:$L$82</definedName>
    <definedName name="_xlnm.Print_Area" localSheetId="2">'Table 3'!$A$1:$L$82</definedName>
    <definedName name="_xlnm.Print_Area" localSheetId="3">'Table 4'!$A$1:$L$82</definedName>
    <definedName name="_xlnm.Print_Area" localSheetId="4">'Table 5'!$A$1:$L$82</definedName>
    <definedName name="_xlnm.Print_Area" localSheetId="5">'Table 6'!$A$1:$L$80</definedName>
    <definedName name="_xlnm.Print_Area" localSheetId="6">'Table 7'!$A$1:$L$80</definedName>
    <definedName name="_xlnm.Print_Area" localSheetId="7">'Table 8'!$A$1:$L$80</definedName>
    <definedName name="_xlnm.Print_Area" localSheetId="8">'Table 9'!$A$1:$L$80</definedName>
    <definedName name="_xlnm.Print_Titles" localSheetId="9">'Table 10'!$2:$5</definedName>
    <definedName name="_xlnm.Print_Titles" localSheetId="5">'Table 6'!$2:$5</definedName>
    <definedName name="_xlnm.Print_Titles" localSheetId="6">'Table 7'!$2:$5</definedName>
    <definedName name="_xlnm.Print_Titles" localSheetId="7">'Table 8'!$2:$5</definedName>
    <definedName name="_xlnm.Print_Titles" localSheetId="8">'Table 9'!$2:$5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Q94" i="74" l="1"/>
  <c r="Q38" i="74"/>
  <c r="Q39" i="75"/>
  <c r="Q95" i="75"/>
  <c r="H9" i="74"/>
  <c r="H26" i="74"/>
  <c r="H30" i="74"/>
  <c r="H40" i="74"/>
  <c r="H49" i="74"/>
  <c r="I9" i="74"/>
  <c r="I26" i="74"/>
  <c r="I30" i="74"/>
  <c r="I40" i="74"/>
  <c r="I45" i="74"/>
  <c r="I47" i="74"/>
  <c r="I49" i="74"/>
  <c r="J9" i="74"/>
  <c r="J26" i="74"/>
  <c r="J30" i="74"/>
  <c r="J40" i="74"/>
  <c r="J45" i="74"/>
  <c r="J47" i="74"/>
  <c r="J49" i="74"/>
  <c r="K9" i="74"/>
  <c r="K26" i="74"/>
  <c r="K30" i="74"/>
  <c r="K40" i="74"/>
  <c r="K45" i="74"/>
  <c r="K49" i="74"/>
  <c r="L9" i="74"/>
  <c r="L26" i="74"/>
  <c r="L30" i="74"/>
  <c r="L40" i="74"/>
  <c r="L45" i="74"/>
  <c r="L49" i="74"/>
  <c r="M9" i="74"/>
  <c r="M26" i="74"/>
  <c r="M30" i="74"/>
  <c r="M40" i="74"/>
  <c r="M49" i="74"/>
  <c r="N9" i="74"/>
  <c r="N26" i="74"/>
  <c r="N30" i="74"/>
  <c r="N40" i="74"/>
  <c r="N49" i="74"/>
  <c r="O9" i="74"/>
  <c r="O26" i="74"/>
  <c r="O30" i="74"/>
  <c r="O40" i="74"/>
  <c r="O45" i="74"/>
  <c r="O49" i="74"/>
  <c r="P9" i="74"/>
  <c r="P26" i="74"/>
  <c r="P30" i="74"/>
  <c r="P40" i="74"/>
  <c r="P45" i="74"/>
  <c r="P49" i="74"/>
  <c r="K37" i="85"/>
  <c r="Q78" i="74"/>
  <c r="Q66" i="74"/>
  <c r="Q67" i="74"/>
  <c r="Q68" i="74"/>
  <c r="Q69" i="74"/>
  <c r="Q70" i="74"/>
  <c r="Q71" i="74"/>
  <c r="Q72" i="74"/>
  <c r="Q73" i="74"/>
  <c r="Q74" i="74"/>
  <c r="Q75" i="74"/>
  <c r="Q76" i="74"/>
  <c r="Q77" i="74"/>
  <c r="Q65" i="74"/>
  <c r="K9" i="85"/>
  <c r="K73" i="85"/>
  <c r="P101" i="74"/>
  <c r="N101" i="74"/>
  <c r="O101" i="74"/>
  <c r="Q101" i="74"/>
  <c r="Q83" i="74"/>
  <c r="Q84" i="74"/>
  <c r="Q82" i="74"/>
  <c r="Q87" i="74"/>
  <c r="Q88" i="74"/>
  <c r="Q89" i="74"/>
  <c r="Q90" i="74"/>
  <c r="Q91" i="74"/>
  <c r="Q92" i="74"/>
  <c r="Q86" i="74"/>
  <c r="Q97" i="74"/>
  <c r="Q98" i="74"/>
  <c r="Q99" i="74"/>
  <c r="Q96" i="74"/>
  <c r="P103" i="74"/>
  <c r="Q103" i="74"/>
  <c r="Q105" i="74"/>
  <c r="K72" i="48"/>
  <c r="K56" i="48"/>
  <c r="K62" i="48"/>
  <c r="K53" i="48"/>
  <c r="K47" i="48"/>
  <c r="K41" i="48"/>
  <c r="K29" i="48"/>
  <c r="K27" i="48"/>
  <c r="K22" i="48"/>
  <c r="K15" i="48"/>
  <c r="K7" i="48"/>
  <c r="K69" i="85"/>
  <c r="L73" i="85"/>
  <c r="Q45" i="74"/>
  <c r="Q47" i="74"/>
  <c r="Q10" i="74"/>
  <c r="Q11" i="74"/>
  <c r="Q12" i="74"/>
  <c r="Q13" i="74"/>
  <c r="Q14" i="74"/>
  <c r="Q15" i="74"/>
  <c r="Q16" i="74"/>
  <c r="Q17" i="74"/>
  <c r="Q18" i="74"/>
  <c r="Q19" i="74"/>
  <c r="Q20" i="74"/>
  <c r="Q21" i="74"/>
  <c r="Q22" i="74"/>
  <c r="Q9" i="74"/>
  <c r="Q27" i="74"/>
  <c r="Q28" i="74"/>
  <c r="Q26" i="74"/>
  <c r="Q31" i="74"/>
  <c r="Q32" i="74"/>
  <c r="Q33" i="74"/>
  <c r="Q34" i="74"/>
  <c r="Q35" i="74"/>
  <c r="Q36" i="74"/>
  <c r="Q30" i="74"/>
  <c r="Q41" i="74"/>
  <c r="Q42" i="74"/>
  <c r="Q43" i="74"/>
  <c r="Q40" i="74"/>
  <c r="Q49" i="74"/>
  <c r="L72" i="48"/>
  <c r="L56" i="48"/>
  <c r="L62" i="48"/>
  <c r="L53" i="48"/>
  <c r="L47" i="48"/>
  <c r="L41" i="48"/>
  <c r="L29" i="48"/>
  <c r="L27" i="48"/>
  <c r="L22" i="48"/>
  <c r="L15" i="48"/>
  <c r="L7" i="48"/>
  <c r="L69" i="85"/>
  <c r="G9" i="85"/>
  <c r="H9" i="85"/>
  <c r="H7" i="85"/>
  <c r="H15" i="48"/>
  <c r="H7" i="48"/>
  <c r="I9" i="85"/>
  <c r="I7" i="85"/>
  <c r="I15" i="48"/>
  <c r="I7" i="48"/>
  <c r="J69" i="85"/>
  <c r="J64" i="85"/>
  <c r="J46" i="85"/>
  <c r="J41" i="85"/>
  <c r="J9" i="85"/>
  <c r="J7" i="85"/>
  <c r="J15" i="48"/>
  <c r="J7" i="48"/>
  <c r="K64" i="85"/>
  <c r="K46" i="85"/>
  <c r="K41" i="85"/>
  <c r="K7" i="85"/>
  <c r="L64" i="85"/>
  <c r="L46" i="85"/>
  <c r="L41" i="85"/>
  <c r="L9" i="85"/>
  <c r="L7" i="85"/>
  <c r="G7" i="85"/>
  <c r="G15" i="48"/>
  <c r="G7" i="48"/>
  <c r="K46" i="53"/>
  <c r="K69" i="53"/>
  <c r="K64" i="53"/>
  <c r="K41" i="53"/>
  <c r="K9" i="53"/>
  <c r="K7" i="53"/>
  <c r="K46" i="68"/>
  <c r="L46" i="53"/>
  <c r="L69" i="53"/>
  <c r="L64" i="53"/>
  <c r="L41" i="53"/>
  <c r="L9" i="53"/>
  <c r="L7" i="53"/>
  <c r="L46" i="68"/>
  <c r="K47" i="68"/>
  <c r="L47" i="68"/>
  <c r="K48" i="68"/>
  <c r="L48" i="68"/>
  <c r="K49" i="68"/>
  <c r="L49" i="68"/>
  <c r="K50" i="68"/>
  <c r="L50" i="68"/>
  <c r="K51" i="68"/>
  <c r="L51" i="68"/>
  <c r="K52" i="68"/>
  <c r="L52" i="68"/>
  <c r="K53" i="68"/>
  <c r="L53" i="68"/>
  <c r="K54" i="68"/>
  <c r="L54" i="68"/>
  <c r="K55" i="68"/>
  <c r="L55" i="68"/>
  <c r="K56" i="68"/>
  <c r="L56" i="68"/>
  <c r="K57" i="68"/>
  <c r="L57" i="68"/>
  <c r="K58" i="68"/>
  <c r="L58" i="68"/>
  <c r="K59" i="68"/>
  <c r="L59" i="68"/>
  <c r="K60" i="68"/>
  <c r="L60" i="68"/>
  <c r="K62" i="68"/>
  <c r="L62" i="68"/>
  <c r="Q68" i="75"/>
  <c r="Q69" i="75"/>
  <c r="Q70" i="75"/>
  <c r="Q71" i="75"/>
  <c r="Q72" i="75"/>
  <c r="Q73" i="75"/>
  <c r="Q74" i="75"/>
  <c r="Q75" i="75"/>
  <c r="Q76" i="75"/>
  <c r="Q77" i="75"/>
  <c r="Q78" i="75"/>
  <c r="Q67" i="75"/>
  <c r="Q12" i="75"/>
  <c r="Q13" i="75"/>
  <c r="Q14" i="75"/>
  <c r="Q15" i="75"/>
  <c r="Q16" i="75"/>
  <c r="Q17" i="75"/>
  <c r="Q18" i="75"/>
  <c r="Q19" i="75"/>
  <c r="Q20" i="75"/>
  <c r="Q21" i="75"/>
  <c r="Q22" i="75"/>
  <c r="Q11" i="75"/>
  <c r="H7" i="69"/>
  <c r="I7" i="69"/>
  <c r="J7" i="69"/>
  <c r="K7" i="69"/>
  <c r="L7" i="69"/>
  <c r="H9" i="69"/>
  <c r="I9" i="69"/>
  <c r="J9" i="69"/>
  <c r="K9" i="69"/>
  <c r="L9" i="69"/>
  <c r="H10" i="69"/>
  <c r="I10" i="69"/>
  <c r="J10" i="69"/>
  <c r="K10" i="69"/>
  <c r="L10" i="69"/>
  <c r="H11" i="69"/>
  <c r="I11" i="69"/>
  <c r="J11" i="69"/>
  <c r="K11" i="69"/>
  <c r="L11" i="69"/>
  <c r="H12" i="69"/>
  <c r="I12" i="69"/>
  <c r="J12" i="69"/>
  <c r="K12" i="69"/>
  <c r="L12" i="69"/>
  <c r="H13" i="69"/>
  <c r="I13" i="69"/>
  <c r="J13" i="69"/>
  <c r="K13" i="69"/>
  <c r="L13" i="69"/>
  <c r="H14" i="69"/>
  <c r="I14" i="69"/>
  <c r="J14" i="69"/>
  <c r="K14" i="69"/>
  <c r="L14" i="69"/>
  <c r="H15" i="69"/>
  <c r="I15" i="69"/>
  <c r="J15" i="69"/>
  <c r="K15" i="69"/>
  <c r="L15" i="69"/>
  <c r="H16" i="69"/>
  <c r="I16" i="69"/>
  <c r="J16" i="69"/>
  <c r="K16" i="69"/>
  <c r="L16" i="69"/>
  <c r="H17" i="69"/>
  <c r="I17" i="69"/>
  <c r="J17" i="69"/>
  <c r="K17" i="69"/>
  <c r="L17" i="69"/>
  <c r="H18" i="69"/>
  <c r="I18" i="69"/>
  <c r="J18" i="69"/>
  <c r="K18" i="69"/>
  <c r="L18" i="69"/>
  <c r="H19" i="69"/>
  <c r="I19" i="69"/>
  <c r="J19" i="69"/>
  <c r="K19" i="69"/>
  <c r="L19" i="69"/>
  <c r="H20" i="69"/>
  <c r="I20" i="69"/>
  <c r="J20" i="69"/>
  <c r="K20" i="69"/>
  <c r="L20" i="69"/>
  <c r="H21" i="69"/>
  <c r="I21" i="69"/>
  <c r="J21" i="69"/>
  <c r="K21" i="69"/>
  <c r="L21" i="69"/>
  <c r="H22" i="69"/>
  <c r="I22" i="69"/>
  <c r="J22" i="69"/>
  <c r="K22" i="69"/>
  <c r="L22" i="69"/>
  <c r="H23" i="69"/>
  <c r="I23" i="69"/>
  <c r="J23" i="69"/>
  <c r="K23" i="69"/>
  <c r="L23" i="69"/>
  <c r="H24" i="69"/>
  <c r="I24" i="69"/>
  <c r="J24" i="69"/>
  <c r="K24" i="69"/>
  <c r="L24" i="69"/>
  <c r="H25" i="69"/>
  <c r="I25" i="69"/>
  <c r="J25" i="69"/>
  <c r="K25" i="69"/>
  <c r="L25" i="69"/>
  <c r="H26" i="69"/>
  <c r="I26" i="69"/>
  <c r="J26" i="69"/>
  <c r="K26" i="69"/>
  <c r="L26" i="69"/>
  <c r="H27" i="69"/>
  <c r="I27" i="69"/>
  <c r="J27" i="69"/>
  <c r="K27" i="69"/>
  <c r="L27" i="69"/>
  <c r="H28" i="69"/>
  <c r="I28" i="69"/>
  <c r="J28" i="69"/>
  <c r="K28" i="69"/>
  <c r="L28" i="69"/>
  <c r="H29" i="69"/>
  <c r="I29" i="69"/>
  <c r="J29" i="69"/>
  <c r="K29" i="69"/>
  <c r="L29" i="69"/>
  <c r="H30" i="69"/>
  <c r="I30" i="69"/>
  <c r="J30" i="69"/>
  <c r="K30" i="69"/>
  <c r="L30" i="69"/>
  <c r="H31" i="69"/>
  <c r="I31" i="69"/>
  <c r="J31" i="69"/>
  <c r="K31" i="69"/>
  <c r="L31" i="69"/>
  <c r="H32" i="69"/>
  <c r="I32" i="69"/>
  <c r="J32" i="69"/>
  <c r="K32" i="69"/>
  <c r="L32" i="69"/>
  <c r="H33" i="69"/>
  <c r="I33" i="69"/>
  <c r="J33" i="69"/>
  <c r="K33" i="69"/>
  <c r="L33" i="69"/>
  <c r="H34" i="69"/>
  <c r="I34" i="69"/>
  <c r="J34" i="69"/>
  <c r="K34" i="69"/>
  <c r="L34" i="69"/>
  <c r="H35" i="69"/>
  <c r="I35" i="69"/>
  <c r="J35" i="69"/>
  <c r="K35" i="69"/>
  <c r="L35" i="69"/>
  <c r="H36" i="69"/>
  <c r="I36" i="69"/>
  <c r="J36" i="69"/>
  <c r="K36" i="69"/>
  <c r="L36" i="69"/>
  <c r="H37" i="69"/>
  <c r="I37" i="69"/>
  <c r="J37" i="69"/>
  <c r="K37" i="69"/>
  <c r="L37" i="69"/>
  <c r="H39" i="69"/>
  <c r="I39" i="69"/>
  <c r="J39" i="69"/>
  <c r="K39" i="69"/>
  <c r="L39" i="69"/>
  <c r="H41" i="69"/>
  <c r="I41" i="69"/>
  <c r="J41" i="69"/>
  <c r="K41" i="69"/>
  <c r="L41" i="69"/>
  <c r="H42" i="69"/>
  <c r="I42" i="69"/>
  <c r="J42" i="69"/>
  <c r="K42" i="69"/>
  <c r="L42" i="69"/>
  <c r="H43" i="69"/>
  <c r="I43" i="69"/>
  <c r="J43" i="69"/>
  <c r="K43" i="69"/>
  <c r="L43" i="69"/>
  <c r="H44" i="69"/>
  <c r="I44" i="69"/>
  <c r="J44" i="69"/>
  <c r="K44" i="69"/>
  <c r="L44" i="69"/>
  <c r="H46" i="69"/>
  <c r="I46" i="69"/>
  <c r="J46" i="69"/>
  <c r="K46" i="69"/>
  <c r="L46" i="69"/>
  <c r="H47" i="69"/>
  <c r="I47" i="69"/>
  <c r="J47" i="69"/>
  <c r="K47" i="69"/>
  <c r="L47" i="69"/>
  <c r="H48" i="69"/>
  <c r="I48" i="69"/>
  <c r="J48" i="69"/>
  <c r="K48" i="69"/>
  <c r="L48" i="69"/>
  <c r="H49" i="69"/>
  <c r="I49" i="69"/>
  <c r="J49" i="69"/>
  <c r="K49" i="69"/>
  <c r="L49" i="69"/>
  <c r="H50" i="69"/>
  <c r="I50" i="69"/>
  <c r="J50" i="69"/>
  <c r="K50" i="69"/>
  <c r="L50" i="69"/>
  <c r="H51" i="69"/>
  <c r="I51" i="69"/>
  <c r="J51" i="69"/>
  <c r="K51" i="69"/>
  <c r="L51" i="69"/>
  <c r="H52" i="69"/>
  <c r="I52" i="69"/>
  <c r="J52" i="69"/>
  <c r="K52" i="69"/>
  <c r="L52" i="69"/>
  <c r="H53" i="69"/>
  <c r="I53" i="69"/>
  <c r="J53" i="69"/>
  <c r="K53" i="69"/>
  <c r="L53" i="69"/>
  <c r="H54" i="69"/>
  <c r="I54" i="69"/>
  <c r="J54" i="69"/>
  <c r="K54" i="69"/>
  <c r="L54" i="69"/>
  <c r="H55" i="69"/>
  <c r="I55" i="69"/>
  <c r="J55" i="69"/>
  <c r="K55" i="69"/>
  <c r="L55" i="69"/>
  <c r="H56" i="69"/>
  <c r="I56" i="69"/>
  <c r="J56" i="69"/>
  <c r="K56" i="69"/>
  <c r="L56" i="69"/>
  <c r="H57" i="69"/>
  <c r="I57" i="69"/>
  <c r="J57" i="69"/>
  <c r="K57" i="69"/>
  <c r="L57" i="69"/>
  <c r="H58" i="69"/>
  <c r="I58" i="69"/>
  <c r="J58" i="69"/>
  <c r="K58" i="69"/>
  <c r="L58" i="69"/>
  <c r="H59" i="69"/>
  <c r="I59" i="69"/>
  <c r="J59" i="69"/>
  <c r="K59" i="69"/>
  <c r="L59" i="69"/>
  <c r="H60" i="69"/>
  <c r="I60" i="69"/>
  <c r="J60" i="69"/>
  <c r="K60" i="69"/>
  <c r="L60" i="69"/>
  <c r="H62" i="69"/>
  <c r="I62" i="69"/>
  <c r="J62" i="69"/>
  <c r="K62" i="69"/>
  <c r="L62" i="69"/>
  <c r="H64" i="69"/>
  <c r="I64" i="69"/>
  <c r="J64" i="69"/>
  <c r="K64" i="69"/>
  <c r="L64" i="69"/>
  <c r="H65" i="69"/>
  <c r="I65" i="69"/>
  <c r="J65" i="69"/>
  <c r="K65" i="69"/>
  <c r="L65" i="69"/>
  <c r="H66" i="69"/>
  <c r="I66" i="69"/>
  <c r="J66" i="69"/>
  <c r="K66" i="69"/>
  <c r="L66" i="69"/>
  <c r="H67" i="69"/>
  <c r="I67" i="69"/>
  <c r="J67" i="69"/>
  <c r="K67" i="69"/>
  <c r="L67" i="69"/>
  <c r="H69" i="69"/>
  <c r="I69" i="69"/>
  <c r="J69" i="69"/>
  <c r="K69" i="69"/>
  <c r="L69" i="69"/>
  <c r="H70" i="69"/>
  <c r="I70" i="69"/>
  <c r="J70" i="69"/>
  <c r="K70" i="69"/>
  <c r="L70" i="69"/>
  <c r="H71" i="69"/>
  <c r="I71" i="69"/>
  <c r="J71" i="69"/>
  <c r="K71" i="69"/>
  <c r="L71" i="69"/>
  <c r="H72" i="69"/>
  <c r="I72" i="69"/>
  <c r="J72" i="69"/>
  <c r="K72" i="69"/>
  <c r="L72" i="69"/>
  <c r="H73" i="69"/>
  <c r="I73" i="69"/>
  <c r="J73" i="69"/>
  <c r="K73" i="69"/>
  <c r="L73" i="69"/>
  <c r="H75" i="69"/>
  <c r="I75" i="69"/>
  <c r="J75" i="69"/>
  <c r="K75" i="69"/>
  <c r="L75" i="69"/>
  <c r="G39" i="69"/>
  <c r="G41" i="69"/>
  <c r="G42" i="69"/>
  <c r="G43" i="69"/>
  <c r="G44" i="69"/>
  <c r="G46" i="69"/>
  <c r="G47" i="69"/>
  <c r="G48" i="69"/>
  <c r="G49" i="69"/>
  <c r="G50" i="69"/>
  <c r="G51" i="69"/>
  <c r="G52" i="69"/>
  <c r="G53" i="69"/>
  <c r="G54" i="69"/>
  <c r="G55" i="69"/>
  <c r="G56" i="69"/>
  <c r="G57" i="69"/>
  <c r="G58" i="69"/>
  <c r="G59" i="69"/>
  <c r="G60" i="69"/>
  <c r="G62" i="69"/>
  <c r="G64" i="69"/>
  <c r="G65" i="69"/>
  <c r="G66" i="69"/>
  <c r="G67" i="69"/>
  <c r="G69" i="69"/>
  <c r="G70" i="69"/>
  <c r="G71" i="69"/>
  <c r="G72" i="69"/>
  <c r="G73" i="69"/>
  <c r="G75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10" i="69"/>
  <c r="G9" i="69"/>
  <c r="G7" i="69"/>
  <c r="H46" i="53"/>
  <c r="H9" i="53"/>
  <c r="H7" i="53"/>
  <c r="H7" i="84"/>
  <c r="I46" i="53"/>
  <c r="I9" i="53"/>
  <c r="I7" i="53"/>
  <c r="I7" i="84"/>
  <c r="J69" i="53"/>
  <c r="J64" i="53"/>
  <c r="J46" i="53"/>
  <c r="J41" i="53"/>
  <c r="J9" i="53"/>
  <c r="J7" i="53"/>
  <c r="J7" i="84"/>
  <c r="K7" i="84"/>
  <c r="L7" i="84"/>
  <c r="H9" i="84"/>
  <c r="I9" i="84"/>
  <c r="J9" i="84"/>
  <c r="K9" i="84"/>
  <c r="L9" i="84"/>
  <c r="H10" i="84"/>
  <c r="I10" i="84"/>
  <c r="J10" i="84"/>
  <c r="K10" i="84"/>
  <c r="L10" i="84"/>
  <c r="H11" i="84"/>
  <c r="I11" i="84"/>
  <c r="J11" i="84"/>
  <c r="K11" i="84"/>
  <c r="L11" i="84"/>
  <c r="H12" i="84"/>
  <c r="I12" i="84"/>
  <c r="J12" i="84"/>
  <c r="K12" i="84"/>
  <c r="L12" i="84"/>
  <c r="H13" i="84"/>
  <c r="I13" i="84"/>
  <c r="J13" i="84"/>
  <c r="K13" i="84"/>
  <c r="L13" i="84"/>
  <c r="H14" i="84"/>
  <c r="I14" i="84"/>
  <c r="J14" i="84"/>
  <c r="K14" i="84"/>
  <c r="L14" i="84"/>
  <c r="H15" i="84"/>
  <c r="I15" i="84"/>
  <c r="J15" i="84"/>
  <c r="K15" i="84"/>
  <c r="L15" i="84"/>
  <c r="H16" i="84"/>
  <c r="I16" i="84"/>
  <c r="J16" i="84"/>
  <c r="K16" i="84"/>
  <c r="L16" i="84"/>
  <c r="H17" i="84"/>
  <c r="I17" i="84"/>
  <c r="J17" i="84"/>
  <c r="K17" i="84"/>
  <c r="L17" i="84"/>
  <c r="H18" i="84"/>
  <c r="I18" i="84"/>
  <c r="J18" i="84"/>
  <c r="K18" i="84"/>
  <c r="L18" i="84"/>
  <c r="H19" i="84"/>
  <c r="I19" i="84"/>
  <c r="J19" i="84"/>
  <c r="K19" i="84"/>
  <c r="L19" i="84"/>
  <c r="H20" i="84"/>
  <c r="I20" i="84"/>
  <c r="J20" i="84"/>
  <c r="K20" i="84"/>
  <c r="L20" i="84"/>
  <c r="H21" i="84"/>
  <c r="I21" i="84"/>
  <c r="J21" i="84"/>
  <c r="K21" i="84"/>
  <c r="L21" i="84"/>
  <c r="H22" i="84"/>
  <c r="I22" i="84"/>
  <c r="J22" i="84"/>
  <c r="K22" i="84"/>
  <c r="L22" i="84"/>
  <c r="H23" i="84"/>
  <c r="I23" i="84"/>
  <c r="J23" i="84"/>
  <c r="K23" i="84"/>
  <c r="L23" i="84"/>
  <c r="H24" i="84"/>
  <c r="I24" i="84"/>
  <c r="J24" i="84"/>
  <c r="K24" i="84"/>
  <c r="L24" i="84"/>
  <c r="H25" i="84"/>
  <c r="I25" i="84"/>
  <c r="J25" i="84"/>
  <c r="K25" i="84"/>
  <c r="L25" i="84"/>
  <c r="H26" i="84"/>
  <c r="I26" i="84"/>
  <c r="J26" i="84"/>
  <c r="K26" i="84"/>
  <c r="L26" i="84"/>
  <c r="H27" i="84"/>
  <c r="I27" i="84"/>
  <c r="J27" i="84"/>
  <c r="K27" i="84"/>
  <c r="L27" i="84"/>
  <c r="H28" i="84"/>
  <c r="I28" i="84"/>
  <c r="J28" i="84"/>
  <c r="K28" i="84"/>
  <c r="L28" i="84"/>
  <c r="H29" i="84"/>
  <c r="I29" i="84"/>
  <c r="J29" i="84"/>
  <c r="K29" i="84"/>
  <c r="L29" i="84"/>
  <c r="H30" i="84"/>
  <c r="I30" i="84"/>
  <c r="J30" i="84"/>
  <c r="K30" i="84"/>
  <c r="L30" i="84"/>
  <c r="H31" i="84"/>
  <c r="I31" i="84"/>
  <c r="J31" i="84"/>
  <c r="K31" i="84"/>
  <c r="L31" i="84"/>
  <c r="H32" i="84"/>
  <c r="I32" i="84"/>
  <c r="J32" i="84"/>
  <c r="K32" i="84"/>
  <c r="L32" i="84"/>
  <c r="H33" i="84"/>
  <c r="I33" i="84"/>
  <c r="J33" i="84"/>
  <c r="K33" i="84"/>
  <c r="L33" i="84"/>
  <c r="H34" i="84"/>
  <c r="I34" i="84"/>
  <c r="J34" i="84"/>
  <c r="K34" i="84"/>
  <c r="L34" i="84"/>
  <c r="H35" i="84"/>
  <c r="I35" i="84"/>
  <c r="J35" i="84"/>
  <c r="K35" i="84"/>
  <c r="L35" i="84"/>
  <c r="H36" i="84"/>
  <c r="I36" i="84"/>
  <c r="J36" i="84"/>
  <c r="K36" i="84"/>
  <c r="L36" i="84"/>
  <c r="H37" i="84"/>
  <c r="I37" i="84"/>
  <c r="J37" i="84"/>
  <c r="K37" i="84"/>
  <c r="L37" i="84"/>
  <c r="H39" i="84"/>
  <c r="I39" i="84"/>
  <c r="J39" i="84"/>
  <c r="K39" i="84"/>
  <c r="L39" i="84"/>
  <c r="H41" i="84"/>
  <c r="I41" i="84"/>
  <c r="J41" i="84"/>
  <c r="K41" i="84"/>
  <c r="L41" i="84"/>
  <c r="H42" i="84"/>
  <c r="I42" i="84"/>
  <c r="J42" i="84"/>
  <c r="K42" i="84"/>
  <c r="L42" i="84"/>
  <c r="H43" i="84"/>
  <c r="I43" i="84"/>
  <c r="J43" i="84"/>
  <c r="K43" i="84"/>
  <c r="L43" i="84"/>
  <c r="H44" i="84"/>
  <c r="I44" i="84"/>
  <c r="J44" i="84"/>
  <c r="K44" i="84"/>
  <c r="L44" i="84"/>
  <c r="H46" i="84"/>
  <c r="I46" i="84"/>
  <c r="J46" i="84"/>
  <c r="K46" i="84"/>
  <c r="L46" i="84"/>
  <c r="H47" i="84"/>
  <c r="I47" i="84"/>
  <c r="J47" i="84"/>
  <c r="K47" i="84"/>
  <c r="L47" i="84"/>
  <c r="H48" i="84"/>
  <c r="I48" i="84"/>
  <c r="J48" i="84"/>
  <c r="K48" i="84"/>
  <c r="L48" i="84"/>
  <c r="H49" i="84"/>
  <c r="I49" i="84"/>
  <c r="J49" i="84"/>
  <c r="K49" i="84"/>
  <c r="L49" i="84"/>
  <c r="H50" i="84"/>
  <c r="I50" i="84"/>
  <c r="J50" i="84"/>
  <c r="K50" i="84"/>
  <c r="L50" i="84"/>
  <c r="H51" i="84"/>
  <c r="I51" i="84"/>
  <c r="J51" i="84"/>
  <c r="K51" i="84"/>
  <c r="L51" i="84"/>
  <c r="H52" i="84"/>
  <c r="I52" i="84"/>
  <c r="J52" i="84"/>
  <c r="K52" i="84"/>
  <c r="L52" i="84"/>
  <c r="H53" i="84"/>
  <c r="I53" i="84"/>
  <c r="J53" i="84"/>
  <c r="K53" i="84"/>
  <c r="L53" i="84"/>
  <c r="H54" i="84"/>
  <c r="I54" i="84"/>
  <c r="J54" i="84"/>
  <c r="K54" i="84"/>
  <c r="L54" i="84"/>
  <c r="H55" i="84"/>
  <c r="I55" i="84"/>
  <c r="J55" i="84"/>
  <c r="K55" i="84"/>
  <c r="L55" i="84"/>
  <c r="H56" i="84"/>
  <c r="I56" i="84"/>
  <c r="J56" i="84"/>
  <c r="K56" i="84"/>
  <c r="L56" i="84"/>
  <c r="H57" i="84"/>
  <c r="I57" i="84"/>
  <c r="J57" i="84"/>
  <c r="K57" i="84"/>
  <c r="L57" i="84"/>
  <c r="H58" i="84"/>
  <c r="I58" i="84"/>
  <c r="J58" i="84"/>
  <c r="K58" i="84"/>
  <c r="L58" i="84"/>
  <c r="H59" i="84"/>
  <c r="I59" i="84"/>
  <c r="J59" i="84"/>
  <c r="K59" i="84"/>
  <c r="L59" i="84"/>
  <c r="H60" i="84"/>
  <c r="I60" i="84"/>
  <c r="J60" i="84"/>
  <c r="K60" i="84"/>
  <c r="L60" i="84"/>
  <c r="H62" i="84"/>
  <c r="I62" i="84"/>
  <c r="J62" i="84"/>
  <c r="K62" i="84"/>
  <c r="L62" i="84"/>
  <c r="H64" i="84"/>
  <c r="I64" i="84"/>
  <c r="J64" i="84"/>
  <c r="K64" i="84"/>
  <c r="L64" i="84"/>
  <c r="H65" i="84"/>
  <c r="I65" i="84"/>
  <c r="J65" i="84"/>
  <c r="K65" i="84"/>
  <c r="L65" i="84"/>
  <c r="H66" i="84"/>
  <c r="I66" i="84"/>
  <c r="J66" i="84"/>
  <c r="K66" i="84"/>
  <c r="L66" i="84"/>
  <c r="H67" i="84"/>
  <c r="I67" i="84"/>
  <c r="J67" i="84"/>
  <c r="K67" i="84"/>
  <c r="L67" i="84"/>
  <c r="H69" i="84"/>
  <c r="I69" i="84"/>
  <c r="J69" i="84"/>
  <c r="K69" i="84"/>
  <c r="L69" i="84"/>
  <c r="H70" i="84"/>
  <c r="I70" i="84"/>
  <c r="J70" i="84"/>
  <c r="K70" i="84"/>
  <c r="L70" i="84"/>
  <c r="H71" i="84"/>
  <c r="I71" i="84"/>
  <c r="J71" i="84"/>
  <c r="K71" i="84"/>
  <c r="L71" i="84"/>
  <c r="H72" i="84"/>
  <c r="I72" i="84"/>
  <c r="J72" i="84"/>
  <c r="K72" i="84"/>
  <c r="L72" i="84"/>
  <c r="H73" i="84"/>
  <c r="I73" i="84"/>
  <c r="J73" i="84"/>
  <c r="K73" i="84"/>
  <c r="L73" i="84"/>
  <c r="H75" i="84"/>
  <c r="I75" i="84"/>
  <c r="J75" i="84"/>
  <c r="K75" i="84"/>
  <c r="L75" i="84"/>
  <c r="G75" i="84"/>
  <c r="G72" i="84"/>
  <c r="G73" i="84"/>
  <c r="G71" i="84"/>
  <c r="G70" i="84"/>
  <c r="G69" i="84"/>
  <c r="G66" i="84"/>
  <c r="G67" i="84"/>
  <c r="G65" i="84"/>
  <c r="G64" i="84"/>
  <c r="G62" i="84"/>
  <c r="G48" i="84"/>
  <c r="G49" i="84"/>
  <c r="G50" i="84"/>
  <c r="G51" i="84"/>
  <c r="G52" i="84"/>
  <c r="G53" i="84"/>
  <c r="G54" i="84"/>
  <c r="G55" i="84"/>
  <c r="G56" i="84"/>
  <c r="G57" i="84"/>
  <c r="G58" i="84"/>
  <c r="G59" i="84"/>
  <c r="G60" i="84"/>
  <c r="G47" i="84"/>
  <c r="G46" i="53"/>
  <c r="G46" i="84"/>
  <c r="G43" i="84"/>
  <c r="G44" i="84"/>
  <c r="G42" i="84"/>
  <c r="G41" i="84"/>
  <c r="G39" i="84"/>
  <c r="G11" i="84"/>
  <c r="G12" i="84"/>
  <c r="G13" i="84"/>
  <c r="G14" i="84"/>
  <c r="G15" i="84"/>
  <c r="G16" i="84"/>
  <c r="G17" i="84"/>
  <c r="G18" i="84"/>
  <c r="G19" i="84"/>
  <c r="G20" i="84"/>
  <c r="G21" i="84"/>
  <c r="G22" i="84"/>
  <c r="G23" i="84"/>
  <c r="G24" i="84"/>
  <c r="G25" i="84"/>
  <c r="G26" i="84"/>
  <c r="G27" i="84"/>
  <c r="G28" i="84"/>
  <c r="G29" i="84"/>
  <c r="G30" i="84"/>
  <c r="G31" i="84"/>
  <c r="G32" i="84"/>
  <c r="G33" i="84"/>
  <c r="G34" i="84"/>
  <c r="G35" i="84"/>
  <c r="G36" i="84"/>
  <c r="G37" i="84"/>
  <c r="G9" i="53"/>
  <c r="G9" i="84"/>
  <c r="G7" i="53"/>
  <c r="G7" i="84"/>
  <c r="G10" i="84"/>
  <c r="Q24" i="74"/>
  <c r="Q80" i="74"/>
  <c r="Q25" i="75"/>
  <c r="Q81" i="75"/>
  <c r="I66" i="75"/>
  <c r="I83" i="75"/>
  <c r="I87" i="75"/>
  <c r="I97" i="75"/>
  <c r="I106" i="75"/>
  <c r="J75" i="68"/>
  <c r="O82" i="74"/>
  <c r="O86" i="74"/>
  <c r="O96" i="74"/>
  <c r="N82" i="74"/>
  <c r="N86" i="74"/>
  <c r="N96" i="74"/>
  <c r="M82" i="74"/>
  <c r="M86" i="74"/>
  <c r="M96" i="74"/>
  <c r="L82" i="74"/>
  <c r="L86" i="74"/>
  <c r="L96" i="74"/>
  <c r="K82" i="74"/>
  <c r="K86" i="74"/>
  <c r="K96" i="74"/>
  <c r="J82" i="74"/>
  <c r="J86" i="74"/>
  <c r="J96" i="74"/>
  <c r="I82" i="74"/>
  <c r="I86" i="74"/>
  <c r="I96" i="74"/>
  <c r="H82" i="74"/>
  <c r="H86" i="74"/>
  <c r="H96" i="74"/>
  <c r="Q48" i="75"/>
  <c r="Q46" i="75"/>
  <c r="Q42" i="75"/>
  <c r="Q43" i="75"/>
  <c r="Q44" i="75"/>
  <c r="Q41" i="75"/>
  <c r="Q32" i="75"/>
  <c r="Q33" i="75"/>
  <c r="Q34" i="75"/>
  <c r="Q35" i="75"/>
  <c r="Q36" i="75"/>
  <c r="Q37" i="75"/>
  <c r="Q31" i="75"/>
  <c r="Q28" i="75"/>
  <c r="Q29" i="75"/>
  <c r="Q27" i="75"/>
  <c r="N23" i="75"/>
  <c r="O23" i="75"/>
  <c r="Q23" i="75"/>
  <c r="Q10" i="75"/>
  <c r="Q102" i="75"/>
  <c r="Q98" i="75"/>
  <c r="Q99" i="75"/>
  <c r="Q100" i="75"/>
  <c r="Q97" i="75"/>
  <c r="Q88" i="75"/>
  <c r="Q89" i="75"/>
  <c r="Q90" i="75"/>
  <c r="Q91" i="75"/>
  <c r="Q92" i="75"/>
  <c r="Q93" i="75"/>
  <c r="Q87" i="75"/>
  <c r="Q84" i="75"/>
  <c r="Q85" i="75"/>
  <c r="Q83" i="75"/>
  <c r="Q79" i="75"/>
  <c r="Q66" i="75"/>
  <c r="Q50" i="75"/>
  <c r="P10" i="75"/>
  <c r="P27" i="75"/>
  <c r="P31" i="75"/>
  <c r="P41" i="75"/>
  <c r="P50" i="75"/>
  <c r="L41" i="47"/>
  <c r="I10" i="75"/>
  <c r="I27" i="75"/>
  <c r="I31" i="75"/>
  <c r="I41" i="75"/>
  <c r="I50" i="75"/>
  <c r="O10" i="75"/>
  <c r="O27" i="75"/>
  <c r="O31" i="75"/>
  <c r="O41" i="75"/>
  <c r="O50" i="75"/>
  <c r="N10" i="75"/>
  <c r="N27" i="75"/>
  <c r="N31" i="75"/>
  <c r="N41" i="75"/>
  <c r="N50" i="75"/>
  <c r="L72" i="47"/>
  <c r="M10" i="75"/>
  <c r="M27" i="75"/>
  <c r="M31" i="75"/>
  <c r="M41" i="75"/>
  <c r="M50" i="75"/>
  <c r="L56" i="47"/>
  <c r="L62" i="47"/>
  <c r="L53" i="47"/>
  <c r="L10" i="75"/>
  <c r="L27" i="75"/>
  <c r="L31" i="75"/>
  <c r="L41" i="75"/>
  <c r="L50" i="75"/>
  <c r="L47" i="47"/>
  <c r="K10" i="75"/>
  <c r="K27" i="75"/>
  <c r="K31" i="75"/>
  <c r="K41" i="75"/>
  <c r="K50" i="75"/>
  <c r="J10" i="75"/>
  <c r="J27" i="75"/>
  <c r="J31" i="75"/>
  <c r="J41" i="75"/>
  <c r="J50" i="75"/>
  <c r="L29" i="47"/>
  <c r="L27" i="47"/>
  <c r="L22" i="47"/>
  <c r="L15" i="47"/>
  <c r="H10" i="75"/>
  <c r="H27" i="75"/>
  <c r="H31" i="75"/>
  <c r="H41" i="75"/>
  <c r="H50" i="75"/>
  <c r="O66" i="75"/>
  <c r="O83" i="75"/>
  <c r="O87" i="75"/>
  <c r="O97" i="75"/>
  <c r="O106" i="75"/>
  <c r="N66" i="75"/>
  <c r="N83" i="75"/>
  <c r="N87" i="75"/>
  <c r="N97" i="75"/>
  <c r="N106" i="75"/>
  <c r="K72" i="47"/>
  <c r="M66" i="75"/>
  <c r="M83" i="75"/>
  <c r="M87" i="75"/>
  <c r="M97" i="75"/>
  <c r="M106" i="75"/>
  <c r="K56" i="47"/>
  <c r="K62" i="47"/>
  <c r="K53" i="47"/>
  <c r="L66" i="75"/>
  <c r="L83" i="75"/>
  <c r="L87" i="75"/>
  <c r="L97" i="75"/>
  <c r="L106" i="75"/>
  <c r="K47" i="47"/>
  <c r="K66" i="75"/>
  <c r="K83" i="75"/>
  <c r="K87" i="75"/>
  <c r="K97" i="75"/>
  <c r="K106" i="75"/>
  <c r="J66" i="75"/>
  <c r="J83" i="75"/>
  <c r="J87" i="75"/>
  <c r="J97" i="75"/>
  <c r="J106" i="75"/>
  <c r="K29" i="47"/>
  <c r="K27" i="47"/>
  <c r="H66" i="75"/>
  <c r="H83" i="75"/>
  <c r="H87" i="75"/>
  <c r="H97" i="75"/>
  <c r="H106" i="75"/>
  <c r="L7" i="47"/>
  <c r="K27" i="49"/>
  <c r="L27" i="49"/>
  <c r="K53" i="49"/>
  <c r="L53" i="49"/>
  <c r="H53" i="47"/>
  <c r="H50" i="47"/>
  <c r="H51" i="47"/>
  <c r="H47" i="47"/>
  <c r="H15" i="47"/>
  <c r="H7" i="47"/>
  <c r="I47" i="47"/>
  <c r="I15" i="47"/>
  <c r="I7" i="47"/>
  <c r="J56" i="47"/>
  <c r="J62" i="47"/>
  <c r="J53" i="47"/>
  <c r="J47" i="47"/>
  <c r="J41" i="47"/>
  <c r="J29" i="47"/>
  <c r="J27" i="47"/>
  <c r="J23" i="47"/>
  <c r="J22" i="47"/>
  <c r="J15" i="47"/>
  <c r="J7" i="47"/>
  <c r="G47" i="47"/>
  <c r="G27" i="47"/>
  <c r="G7" i="47"/>
  <c r="K21" i="48"/>
  <c r="L21" i="48"/>
  <c r="L18" i="48"/>
  <c r="K18" i="48"/>
  <c r="P96" i="74"/>
  <c r="P86" i="74"/>
  <c r="P82" i="74"/>
  <c r="L9" i="68"/>
  <c r="L7" i="68"/>
  <c r="L10" i="68"/>
  <c r="L11" i="68"/>
  <c r="L12" i="68"/>
  <c r="L13" i="68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9" i="68"/>
  <c r="L41" i="68"/>
  <c r="L42" i="68"/>
  <c r="L43" i="68"/>
  <c r="L44" i="68"/>
  <c r="L64" i="68"/>
  <c r="L65" i="68"/>
  <c r="L66" i="68"/>
  <c r="L67" i="68"/>
  <c r="L69" i="68"/>
  <c r="L70" i="68"/>
  <c r="L71" i="68"/>
  <c r="L72" i="68"/>
  <c r="L73" i="68"/>
  <c r="L75" i="68"/>
  <c r="L7" i="67"/>
  <c r="L9" i="67"/>
  <c r="L12" i="67"/>
  <c r="L15" i="67"/>
  <c r="L16" i="67"/>
  <c r="L17" i="67"/>
  <c r="L18" i="67"/>
  <c r="L19" i="67"/>
  <c r="L20" i="67"/>
  <c r="L21" i="67"/>
  <c r="L22" i="67"/>
  <c r="L23" i="67"/>
  <c r="L25" i="67"/>
  <c r="L27" i="67"/>
  <c r="L28" i="67"/>
  <c r="L29" i="67"/>
  <c r="L30" i="67"/>
  <c r="L31" i="67"/>
  <c r="L32" i="67"/>
  <c r="L34" i="67"/>
  <c r="L36" i="67"/>
  <c r="L39" i="67"/>
  <c r="L41" i="67"/>
  <c r="L43" i="67"/>
  <c r="L44" i="67"/>
  <c r="L47" i="67"/>
  <c r="L49" i="67"/>
  <c r="L50" i="67"/>
  <c r="L51" i="67"/>
  <c r="L53" i="67"/>
  <c r="L54" i="67"/>
  <c r="L56" i="67"/>
  <c r="L58" i="67"/>
  <c r="L59" i="67"/>
  <c r="L60" i="67"/>
  <c r="L62" i="67"/>
  <c r="L65" i="67"/>
  <c r="L67" i="67"/>
  <c r="L68" i="67"/>
  <c r="L72" i="67"/>
  <c r="L74" i="67"/>
  <c r="L76" i="67"/>
  <c r="L80" i="67"/>
  <c r="L7" i="49"/>
  <c r="L9" i="49"/>
  <c r="L12" i="49"/>
  <c r="L15" i="49"/>
  <c r="L16" i="49"/>
  <c r="L17" i="49"/>
  <c r="L18" i="47"/>
  <c r="L18" i="49"/>
  <c r="L19" i="49"/>
  <c r="L20" i="49"/>
  <c r="L21" i="47"/>
  <c r="L21" i="49"/>
  <c r="L22" i="49"/>
  <c r="L23" i="49"/>
  <c r="L25" i="49"/>
  <c r="L28" i="49"/>
  <c r="L29" i="49"/>
  <c r="L30" i="49"/>
  <c r="L31" i="49"/>
  <c r="L32" i="49"/>
  <c r="L34" i="49"/>
  <c r="L36" i="49"/>
  <c r="L39" i="49"/>
  <c r="L41" i="49"/>
  <c r="L43" i="49"/>
  <c r="L44" i="49"/>
  <c r="L47" i="49"/>
  <c r="L49" i="49"/>
  <c r="L50" i="49"/>
  <c r="L51" i="49"/>
  <c r="L54" i="49"/>
  <c r="L56" i="49"/>
  <c r="L58" i="49"/>
  <c r="L59" i="49"/>
  <c r="L60" i="49"/>
  <c r="L62" i="49"/>
  <c r="L65" i="49"/>
  <c r="L67" i="49"/>
  <c r="L68" i="49"/>
  <c r="L72" i="49"/>
  <c r="L74" i="49"/>
  <c r="L76" i="49"/>
  <c r="L80" i="49"/>
  <c r="L7" i="66"/>
  <c r="L9" i="66"/>
  <c r="L12" i="66"/>
  <c r="L15" i="66"/>
  <c r="L16" i="66"/>
  <c r="L17" i="66"/>
  <c r="L18" i="66"/>
  <c r="L19" i="66"/>
  <c r="L20" i="66"/>
  <c r="L21" i="66"/>
  <c r="L22" i="66"/>
  <c r="L23" i="66"/>
  <c r="L25" i="66"/>
  <c r="L27" i="66"/>
  <c r="L28" i="66"/>
  <c r="L29" i="66"/>
  <c r="L30" i="66"/>
  <c r="L31" i="66"/>
  <c r="L32" i="66"/>
  <c r="L34" i="66"/>
  <c r="L36" i="66"/>
  <c r="L39" i="66"/>
  <c r="L41" i="66"/>
  <c r="L43" i="66"/>
  <c r="L44" i="66"/>
  <c r="L47" i="66"/>
  <c r="L49" i="66"/>
  <c r="L50" i="66"/>
  <c r="L51" i="66"/>
  <c r="L53" i="66"/>
  <c r="L54" i="66"/>
  <c r="L56" i="66"/>
  <c r="L58" i="66"/>
  <c r="L59" i="66"/>
  <c r="L60" i="66"/>
  <c r="L62" i="66"/>
  <c r="L65" i="66"/>
  <c r="L67" i="66"/>
  <c r="L68" i="66"/>
  <c r="L72" i="66"/>
  <c r="L74" i="66"/>
  <c r="L76" i="66"/>
  <c r="L80" i="66"/>
  <c r="K41" i="47"/>
  <c r="K22" i="47"/>
  <c r="K15" i="47"/>
  <c r="K21" i="47"/>
  <c r="K18" i="47"/>
  <c r="I56" i="47"/>
  <c r="I54" i="47"/>
  <c r="I29" i="47"/>
  <c r="G76" i="49"/>
  <c r="H76" i="49"/>
  <c r="I76" i="49"/>
  <c r="J76" i="49"/>
  <c r="K76" i="49"/>
  <c r="H74" i="49"/>
  <c r="I74" i="49"/>
  <c r="J74" i="49"/>
  <c r="G74" i="49"/>
  <c r="H17" i="49"/>
  <c r="I17" i="49"/>
  <c r="J17" i="49"/>
  <c r="K17" i="49"/>
  <c r="G17" i="49"/>
  <c r="P97" i="75"/>
  <c r="P87" i="75"/>
  <c r="P83" i="75"/>
  <c r="P66" i="75"/>
  <c r="P106" i="75"/>
  <c r="G105" i="74"/>
  <c r="K44" i="49"/>
  <c r="J44" i="49"/>
  <c r="I44" i="49"/>
  <c r="H44" i="49"/>
  <c r="G44" i="49"/>
  <c r="K43" i="49"/>
  <c r="J43" i="49"/>
  <c r="I43" i="49"/>
  <c r="H43" i="49"/>
  <c r="G43" i="49"/>
  <c r="G9" i="49"/>
  <c r="H9" i="49"/>
  <c r="I9" i="49"/>
  <c r="J9" i="49"/>
  <c r="G12" i="49"/>
  <c r="H12" i="49"/>
  <c r="I12" i="49"/>
  <c r="J12" i="49"/>
  <c r="G15" i="49"/>
  <c r="G16" i="49"/>
  <c r="H16" i="49"/>
  <c r="I16" i="49"/>
  <c r="J16" i="49"/>
  <c r="G18" i="49"/>
  <c r="H18" i="49"/>
  <c r="I18" i="49"/>
  <c r="J18" i="49"/>
  <c r="G19" i="49"/>
  <c r="H19" i="49"/>
  <c r="I19" i="49"/>
  <c r="J19" i="49"/>
  <c r="G20" i="49"/>
  <c r="H20" i="49"/>
  <c r="I20" i="49"/>
  <c r="J20" i="49"/>
  <c r="G21" i="49"/>
  <c r="H21" i="49"/>
  <c r="I21" i="49"/>
  <c r="J21" i="49"/>
  <c r="G22" i="49"/>
  <c r="H22" i="49"/>
  <c r="I22" i="49"/>
  <c r="J22" i="49"/>
  <c r="G23" i="49"/>
  <c r="H23" i="49"/>
  <c r="I23" i="49"/>
  <c r="J23" i="49"/>
  <c r="G25" i="49"/>
  <c r="H25" i="49"/>
  <c r="I25" i="49"/>
  <c r="J25" i="49"/>
  <c r="G27" i="49"/>
  <c r="H27" i="49"/>
  <c r="I27" i="49"/>
  <c r="J27" i="49"/>
  <c r="G28" i="49"/>
  <c r="H28" i="49"/>
  <c r="I28" i="49"/>
  <c r="J28" i="49"/>
  <c r="H29" i="49"/>
  <c r="G30" i="49"/>
  <c r="H30" i="49"/>
  <c r="I30" i="49"/>
  <c r="J30" i="49"/>
  <c r="G31" i="49"/>
  <c r="H31" i="49"/>
  <c r="I31" i="49"/>
  <c r="J31" i="49"/>
  <c r="G32" i="49"/>
  <c r="H32" i="49"/>
  <c r="I32" i="49"/>
  <c r="J32" i="49"/>
  <c r="G34" i="49"/>
  <c r="H34" i="49"/>
  <c r="I34" i="49"/>
  <c r="J34" i="49"/>
  <c r="G36" i="49"/>
  <c r="H36" i="49"/>
  <c r="I36" i="49"/>
  <c r="J36" i="49"/>
  <c r="G39" i="49"/>
  <c r="H39" i="49"/>
  <c r="I39" i="49"/>
  <c r="J39" i="49"/>
  <c r="G41" i="49"/>
  <c r="H41" i="49"/>
  <c r="I41" i="49"/>
  <c r="J41" i="49"/>
  <c r="G47" i="49"/>
  <c r="G49" i="49"/>
  <c r="H49" i="49"/>
  <c r="I49" i="49"/>
  <c r="J49" i="49"/>
  <c r="G50" i="49"/>
  <c r="H50" i="49"/>
  <c r="I50" i="49"/>
  <c r="J50" i="49"/>
  <c r="G51" i="49"/>
  <c r="H51" i="49"/>
  <c r="I51" i="49"/>
  <c r="J51" i="49"/>
  <c r="I53" i="49"/>
  <c r="J53" i="49"/>
  <c r="G54" i="49"/>
  <c r="H54" i="49"/>
  <c r="J54" i="49"/>
  <c r="G56" i="49"/>
  <c r="H56" i="49"/>
  <c r="J56" i="49"/>
  <c r="G58" i="49"/>
  <c r="H58" i="49"/>
  <c r="I58" i="49"/>
  <c r="J58" i="49"/>
  <c r="G59" i="49"/>
  <c r="H59" i="49"/>
  <c r="I59" i="49"/>
  <c r="J59" i="49"/>
  <c r="G60" i="49"/>
  <c r="H60" i="49"/>
  <c r="I60" i="49"/>
  <c r="J60" i="49"/>
  <c r="G62" i="49"/>
  <c r="H62" i="49"/>
  <c r="I62" i="49"/>
  <c r="J62" i="49"/>
  <c r="G65" i="49"/>
  <c r="H65" i="49"/>
  <c r="I65" i="49"/>
  <c r="J65" i="49"/>
  <c r="G67" i="49"/>
  <c r="H67" i="49"/>
  <c r="I67" i="49"/>
  <c r="J67" i="49"/>
  <c r="G68" i="49"/>
  <c r="H68" i="49"/>
  <c r="I68" i="49"/>
  <c r="J68" i="49"/>
  <c r="G72" i="49"/>
  <c r="H72" i="49"/>
  <c r="I72" i="49"/>
  <c r="J72" i="49"/>
  <c r="G80" i="49"/>
  <c r="H80" i="49"/>
  <c r="I80" i="49"/>
  <c r="J80" i="49"/>
  <c r="J65" i="67"/>
  <c r="J50" i="67"/>
  <c r="J28" i="67"/>
  <c r="J17" i="67"/>
  <c r="J74" i="67"/>
  <c r="J56" i="67"/>
  <c r="J31" i="67"/>
  <c r="J20" i="67"/>
  <c r="J60" i="67"/>
  <c r="J44" i="67"/>
  <c r="J23" i="67"/>
  <c r="J25" i="67"/>
  <c r="J16" i="67"/>
  <c r="J67" i="67"/>
  <c r="J51" i="67"/>
  <c r="J29" i="67"/>
  <c r="J18" i="67"/>
  <c r="J62" i="67"/>
  <c r="J68" i="67"/>
  <c r="J30" i="67"/>
  <c r="J43" i="67"/>
  <c r="J22" i="67"/>
  <c r="J76" i="67"/>
  <c r="J58" i="67"/>
  <c r="J32" i="67"/>
  <c r="J21" i="67"/>
  <c r="J49" i="67"/>
  <c r="J54" i="67"/>
  <c r="J19" i="67"/>
  <c r="J59" i="67"/>
  <c r="H68" i="67"/>
  <c r="H54" i="67"/>
  <c r="H30" i="67"/>
  <c r="H19" i="67"/>
  <c r="H59" i="67"/>
  <c r="H43" i="67"/>
  <c r="H22" i="67"/>
  <c r="H65" i="67"/>
  <c r="H50" i="67"/>
  <c r="H28" i="67"/>
  <c r="H17" i="67"/>
  <c r="H67" i="67"/>
  <c r="H51" i="67"/>
  <c r="H76" i="67"/>
  <c r="H58" i="67"/>
  <c r="H62" i="67"/>
  <c r="H74" i="67"/>
  <c r="H56" i="67"/>
  <c r="H31" i="67"/>
  <c r="H20" i="67"/>
  <c r="H29" i="67"/>
  <c r="H21" i="67"/>
  <c r="H60" i="67"/>
  <c r="H44" i="67"/>
  <c r="H23" i="67"/>
  <c r="H18" i="67"/>
  <c r="H32" i="67"/>
  <c r="H49" i="67"/>
  <c r="H25" i="67"/>
  <c r="H16" i="67"/>
  <c r="I59" i="67"/>
  <c r="I43" i="67"/>
  <c r="I22" i="67"/>
  <c r="I65" i="67"/>
  <c r="I50" i="67"/>
  <c r="I28" i="67"/>
  <c r="I17" i="67"/>
  <c r="I74" i="67"/>
  <c r="I56" i="67"/>
  <c r="I31" i="67"/>
  <c r="I20" i="67"/>
  <c r="I58" i="67"/>
  <c r="I32" i="67"/>
  <c r="I21" i="67"/>
  <c r="I49" i="67"/>
  <c r="I19" i="67"/>
  <c r="I60" i="67"/>
  <c r="I44" i="67"/>
  <c r="I23" i="67"/>
  <c r="I76" i="67"/>
  <c r="I68" i="67"/>
  <c r="I67" i="67"/>
  <c r="I51" i="67"/>
  <c r="I29" i="67"/>
  <c r="I18" i="67"/>
  <c r="I62" i="67"/>
  <c r="I25" i="67"/>
  <c r="I16" i="67"/>
  <c r="I54" i="67"/>
  <c r="I30" i="67"/>
  <c r="G62" i="67"/>
  <c r="G49" i="67"/>
  <c r="G25" i="67"/>
  <c r="G16" i="67"/>
  <c r="G68" i="67"/>
  <c r="G54" i="67"/>
  <c r="G30" i="67"/>
  <c r="G19" i="67"/>
  <c r="G59" i="67"/>
  <c r="G43" i="67"/>
  <c r="G22" i="67"/>
  <c r="G67" i="67"/>
  <c r="G29" i="67"/>
  <c r="G32" i="67"/>
  <c r="G65" i="67"/>
  <c r="G50" i="67"/>
  <c r="G28" i="67"/>
  <c r="G17" i="67"/>
  <c r="G44" i="67"/>
  <c r="G51" i="67"/>
  <c r="G18" i="67"/>
  <c r="G58" i="67"/>
  <c r="G74" i="67"/>
  <c r="G56" i="67"/>
  <c r="G31" i="67"/>
  <c r="G20" i="67"/>
  <c r="G60" i="67"/>
  <c r="G23" i="67"/>
  <c r="G76" i="67"/>
  <c r="G21" i="67"/>
  <c r="J41" i="67"/>
  <c r="J7" i="67"/>
  <c r="J34" i="67"/>
  <c r="J72" i="67"/>
  <c r="J15" i="67"/>
  <c r="J36" i="67"/>
  <c r="J47" i="67"/>
  <c r="J12" i="67"/>
  <c r="J80" i="67"/>
  <c r="J27" i="67"/>
  <c r="J9" i="67"/>
  <c r="J39" i="67"/>
  <c r="J53" i="67"/>
  <c r="I34" i="67"/>
  <c r="I12" i="67"/>
  <c r="I41" i="67"/>
  <c r="I7" i="67"/>
  <c r="I72" i="67"/>
  <c r="I15" i="67"/>
  <c r="I53" i="67"/>
  <c r="I36" i="67"/>
  <c r="I47" i="67"/>
  <c r="I80" i="67"/>
  <c r="I27" i="67"/>
  <c r="I9" i="67"/>
  <c r="I39" i="67"/>
  <c r="H53" i="67"/>
  <c r="H34" i="67"/>
  <c r="H12" i="67"/>
  <c r="H39" i="67"/>
  <c r="H41" i="67"/>
  <c r="H7" i="67"/>
  <c r="H72" i="67"/>
  <c r="H15" i="67"/>
  <c r="H36" i="67"/>
  <c r="H47" i="67"/>
  <c r="H80" i="67"/>
  <c r="H27" i="67"/>
  <c r="H9" i="67"/>
  <c r="G39" i="67"/>
  <c r="G53" i="67"/>
  <c r="G34" i="67"/>
  <c r="G12" i="67"/>
  <c r="G41" i="67"/>
  <c r="G7" i="67"/>
  <c r="G80" i="67"/>
  <c r="G72" i="67"/>
  <c r="G15" i="67"/>
  <c r="G36" i="67"/>
  <c r="G9" i="67"/>
  <c r="G27" i="67"/>
  <c r="G47" i="67"/>
  <c r="J29" i="49"/>
  <c r="J15" i="49"/>
  <c r="J47" i="49"/>
  <c r="J15" i="66"/>
  <c r="J60" i="66"/>
  <c r="J32" i="66"/>
  <c r="J21" i="66"/>
  <c r="J67" i="66"/>
  <c r="J49" i="66"/>
  <c r="J25" i="66"/>
  <c r="J16" i="66"/>
  <c r="J76" i="66"/>
  <c r="J58" i="66"/>
  <c r="J30" i="66"/>
  <c r="J19" i="66"/>
  <c r="J59" i="66"/>
  <c r="J65" i="66"/>
  <c r="J44" i="66"/>
  <c r="J74" i="66"/>
  <c r="J62" i="66"/>
  <c r="J54" i="66"/>
  <c r="J43" i="66"/>
  <c r="J22" i="66"/>
  <c r="J51" i="66"/>
  <c r="J68" i="66"/>
  <c r="J50" i="66"/>
  <c r="J28" i="66"/>
  <c r="J17" i="66"/>
  <c r="J31" i="66"/>
  <c r="J20" i="66"/>
  <c r="J23" i="66"/>
  <c r="J56" i="66"/>
  <c r="J18" i="66"/>
  <c r="J29" i="66"/>
  <c r="J41" i="66"/>
  <c r="J72" i="66"/>
  <c r="J36" i="66"/>
  <c r="J12" i="66"/>
  <c r="J7" i="66"/>
  <c r="J80" i="66"/>
  <c r="J39" i="66"/>
  <c r="J53" i="66"/>
  <c r="J9" i="66"/>
  <c r="J27" i="66"/>
  <c r="J34" i="66"/>
  <c r="J47" i="66"/>
  <c r="J7" i="49"/>
  <c r="I54" i="49"/>
  <c r="I56" i="49"/>
  <c r="H47" i="49"/>
  <c r="H15" i="49"/>
  <c r="I15" i="49"/>
  <c r="G29" i="49"/>
  <c r="I29" i="49"/>
  <c r="I47" i="49"/>
  <c r="I54" i="66"/>
  <c r="G53" i="49"/>
  <c r="H53" i="49"/>
  <c r="K80" i="49"/>
  <c r="K47" i="49"/>
  <c r="K41" i="49"/>
  <c r="K39" i="49"/>
  <c r="K36" i="49"/>
  <c r="K34" i="49"/>
  <c r="K12" i="49"/>
  <c r="K9" i="49"/>
  <c r="I29" i="66"/>
  <c r="H15" i="66"/>
  <c r="H65" i="66"/>
  <c r="H56" i="66"/>
  <c r="H44" i="66"/>
  <c r="H23" i="66"/>
  <c r="H74" i="66"/>
  <c r="H51" i="66"/>
  <c r="H29" i="66"/>
  <c r="H18" i="66"/>
  <c r="H60" i="66"/>
  <c r="H32" i="66"/>
  <c r="H21" i="66"/>
  <c r="H43" i="66"/>
  <c r="H22" i="66"/>
  <c r="H17" i="66"/>
  <c r="H59" i="66"/>
  <c r="H67" i="66"/>
  <c r="H49" i="66"/>
  <c r="H25" i="66"/>
  <c r="H16" i="66"/>
  <c r="H50" i="66"/>
  <c r="H20" i="66"/>
  <c r="H76" i="66"/>
  <c r="H58" i="66"/>
  <c r="H54" i="66"/>
  <c r="H30" i="66"/>
  <c r="H19" i="66"/>
  <c r="H62" i="66"/>
  <c r="H68" i="66"/>
  <c r="H28" i="66"/>
  <c r="H31" i="66"/>
  <c r="H47" i="66"/>
  <c r="G53" i="66"/>
  <c r="G59" i="66"/>
  <c r="G31" i="66"/>
  <c r="G20" i="66"/>
  <c r="G65" i="66"/>
  <c r="G56" i="66"/>
  <c r="G44" i="66"/>
  <c r="G23" i="66"/>
  <c r="G17" i="66"/>
  <c r="G74" i="66"/>
  <c r="G51" i="66"/>
  <c r="G18" i="66"/>
  <c r="G22" i="66"/>
  <c r="G50" i="66"/>
  <c r="G60" i="66"/>
  <c r="G32" i="66"/>
  <c r="G21" i="66"/>
  <c r="G76" i="66"/>
  <c r="G54" i="66"/>
  <c r="G30" i="66"/>
  <c r="G19" i="66"/>
  <c r="G62" i="66"/>
  <c r="G68" i="66"/>
  <c r="G67" i="66"/>
  <c r="G49" i="66"/>
  <c r="G25" i="66"/>
  <c r="G16" i="66"/>
  <c r="G58" i="66"/>
  <c r="G43" i="66"/>
  <c r="G28" i="66"/>
  <c r="I47" i="66"/>
  <c r="I74" i="66"/>
  <c r="I51" i="66"/>
  <c r="I18" i="66"/>
  <c r="I60" i="66"/>
  <c r="I32" i="66"/>
  <c r="I21" i="66"/>
  <c r="I23" i="66"/>
  <c r="I67" i="66"/>
  <c r="I49" i="66"/>
  <c r="I25" i="66"/>
  <c r="I16" i="66"/>
  <c r="I50" i="66"/>
  <c r="I28" i="66"/>
  <c r="I17" i="66"/>
  <c r="I76" i="66"/>
  <c r="I58" i="66"/>
  <c r="I30" i="66"/>
  <c r="I19" i="66"/>
  <c r="I31" i="66"/>
  <c r="I20" i="66"/>
  <c r="I62" i="66"/>
  <c r="I43" i="66"/>
  <c r="I22" i="66"/>
  <c r="I68" i="66"/>
  <c r="I59" i="66"/>
  <c r="I65" i="66"/>
  <c r="I44" i="66"/>
  <c r="I56" i="66"/>
  <c r="H53" i="66"/>
  <c r="G29" i="66"/>
  <c r="I15" i="66"/>
  <c r="G7" i="49"/>
  <c r="G39" i="66"/>
  <c r="G12" i="66"/>
  <c r="G27" i="66"/>
  <c r="G41" i="66"/>
  <c r="G15" i="66"/>
  <c r="G34" i="66"/>
  <c r="G72" i="66"/>
  <c r="G80" i="66"/>
  <c r="G36" i="66"/>
  <c r="G7" i="66"/>
  <c r="G47" i="66"/>
  <c r="G9" i="66"/>
  <c r="H9" i="66"/>
  <c r="H27" i="66"/>
  <c r="H41" i="66"/>
  <c r="H39" i="66"/>
  <c r="H34" i="66"/>
  <c r="H72" i="66"/>
  <c r="H36" i="66"/>
  <c r="H12" i="66"/>
  <c r="H7" i="66"/>
  <c r="H80" i="66"/>
  <c r="I27" i="66"/>
  <c r="I34" i="66"/>
  <c r="I72" i="66"/>
  <c r="I36" i="66"/>
  <c r="I12" i="66"/>
  <c r="I7" i="66"/>
  <c r="I53" i="66"/>
  <c r="I9" i="66"/>
  <c r="I80" i="66"/>
  <c r="I41" i="66"/>
  <c r="I39" i="66"/>
  <c r="H7" i="49"/>
  <c r="I7" i="49"/>
  <c r="K25" i="49"/>
  <c r="K23" i="49"/>
  <c r="G72" i="68"/>
  <c r="G67" i="68"/>
  <c r="G60" i="68"/>
  <c r="G57" i="68"/>
  <c r="G54" i="68"/>
  <c r="G51" i="68"/>
  <c r="G48" i="68"/>
  <c r="G43" i="68"/>
  <c r="G36" i="68"/>
  <c r="G33" i="68"/>
  <c r="G30" i="68"/>
  <c r="G27" i="68"/>
  <c r="G24" i="68"/>
  <c r="G21" i="68"/>
  <c r="G18" i="68"/>
  <c r="G15" i="68"/>
  <c r="G12" i="68"/>
  <c r="G71" i="68"/>
  <c r="G56" i="68"/>
  <c r="G47" i="68"/>
  <c r="G35" i="68"/>
  <c r="G29" i="68"/>
  <c r="G23" i="68"/>
  <c r="G17" i="68"/>
  <c r="G11" i="68"/>
  <c r="G66" i="68"/>
  <c r="G59" i="68"/>
  <c r="G53" i="68"/>
  <c r="G42" i="68"/>
  <c r="G32" i="68"/>
  <c r="G26" i="68"/>
  <c r="G20" i="68"/>
  <c r="G14" i="68"/>
  <c r="G50" i="68"/>
  <c r="G10" i="68"/>
  <c r="G73" i="68"/>
  <c r="G70" i="68"/>
  <c r="G65" i="68"/>
  <c r="G58" i="68"/>
  <c r="G55" i="68"/>
  <c r="G52" i="68"/>
  <c r="G49" i="68"/>
  <c r="G44" i="68"/>
  <c r="G37" i="68"/>
  <c r="G34" i="68"/>
  <c r="G31" i="68"/>
  <c r="G28" i="68"/>
  <c r="G25" i="68"/>
  <c r="G22" i="68"/>
  <c r="G19" i="68"/>
  <c r="G16" i="68"/>
  <c r="G13" i="68"/>
  <c r="H57" i="68"/>
  <c r="H36" i="68"/>
  <c r="H24" i="68"/>
  <c r="H71" i="68"/>
  <c r="H66" i="68"/>
  <c r="H59" i="68"/>
  <c r="H56" i="68"/>
  <c r="H53" i="68"/>
  <c r="H50" i="68"/>
  <c r="H47" i="68"/>
  <c r="H42" i="68"/>
  <c r="H35" i="68"/>
  <c r="H32" i="68"/>
  <c r="H29" i="68"/>
  <c r="H26" i="68"/>
  <c r="H23" i="68"/>
  <c r="H20" i="68"/>
  <c r="H17" i="68"/>
  <c r="H14" i="68"/>
  <c r="H11" i="68"/>
  <c r="H60" i="68"/>
  <c r="H51" i="68"/>
  <c r="H33" i="68"/>
  <c r="H21" i="68"/>
  <c r="H43" i="68"/>
  <c r="H12" i="68"/>
  <c r="H72" i="68"/>
  <c r="H48" i="68"/>
  <c r="H27" i="68"/>
  <c r="H15" i="68"/>
  <c r="H73" i="68"/>
  <c r="H70" i="68"/>
  <c r="H65" i="68"/>
  <c r="H58" i="68"/>
  <c r="H55" i="68"/>
  <c r="H52" i="68"/>
  <c r="H49" i="68"/>
  <c r="H44" i="68"/>
  <c r="H37" i="68"/>
  <c r="H34" i="68"/>
  <c r="H31" i="68"/>
  <c r="H28" i="68"/>
  <c r="H25" i="68"/>
  <c r="H22" i="68"/>
  <c r="H19" i="68"/>
  <c r="H16" i="68"/>
  <c r="H13" i="68"/>
  <c r="H10" i="68"/>
  <c r="H67" i="68"/>
  <c r="H54" i="68"/>
  <c r="H30" i="68"/>
  <c r="H18" i="68"/>
  <c r="I72" i="68"/>
  <c r="I54" i="68"/>
  <c r="I36" i="68"/>
  <c r="I30" i="68"/>
  <c r="I21" i="68"/>
  <c r="I71" i="68"/>
  <c r="I66" i="68"/>
  <c r="I59" i="68"/>
  <c r="I56" i="68"/>
  <c r="I53" i="68"/>
  <c r="I50" i="68"/>
  <c r="I47" i="68"/>
  <c r="I42" i="68"/>
  <c r="I35" i="68"/>
  <c r="I32" i="68"/>
  <c r="I29" i="68"/>
  <c r="I26" i="68"/>
  <c r="I23" i="68"/>
  <c r="I20" i="68"/>
  <c r="I17" i="68"/>
  <c r="I14" i="68"/>
  <c r="I11" i="68"/>
  <c r="I57" i="68"/>
  <c r="I15" i="68"/>
  <c r="I51" i="68"/>
  <c r="I73" i="68"/>
  <c r="I70" i="68"/>
  <c r="I65" i="68"/>
  <c r="I58" i="68"/>
  <c r="I55" i="68"/>
  <c r="I52" i="68"/>
  <c r="I49" i="68"/>
  <c r="I44" i="68"/>
  <c r="I37" i="68"/>
  <c r="I34" i="68"/>
  <c r="I31" i="68"/>
  <c r="I28" i="68"/>
  <c r="I25" i="68"/>
  <c r="I22" i="68"/>
  <c r="I19" i="68"/>
  <c r="I16" i="68"/>
  <c r="I13" i="68"/>
  <c r="I10" i="68"/>
  <c r="I67" i="68"/>
  <c r="I48" i="68"/>
  <c r="I33" i="68"/>
  <c r="I24" i="68"/>
  <c r="I18" i="68"/>
  <c r="I60" i="68"/>
  <c r="I43" i="68"/>
  <c r="I27" i="68"/>
  <c r="I12" i="68"/>
  <c r="H62" i="68"/>
  <c r="H64" i="68"/>
  <c r="H7" i="68"/>
  <c r="H39" i="68"/>
  <c r="H46" i="68"/>
  <c r="H75" i="68"/>
  <c r="H41" i="68"/>
  <c r="H69" i="68"/>
  <c r="H9" i="68"/>
  <c r="I39" i="68"/>
  <c r="I46" i="68"/>
  <c r="I75" i="68"/>
  <c r="I41" i="68"/>
  <c r="I69" i="68"/>
  <c r="I9" i="68"/>
  <c r="I62" i="68"/>
  <c r="I64" i="68"/>
  <c r="I7" i="68"/>
  <c r="G69" i="68"/>
  <c r="G9" i="68"/>
  <c r="G62" i="68"/>
  <c r="G64" i="68"/>
  <c r="G7" i="68"/>
  <c r="G39" i="68"/>
  <c r="G46" i="68"/>
  <c r="G75" i="68"/>
  <c r="G41" i="68"/>
  <c r="K68" i="49"/>
  <c r="K67" i="49"/>
  <c r="K65" i="49"/>
  <c r="K62" i="49"/>
  <c r="K60" i="49"/>
  <c r="K59" i="49"/>
  <c r="K58" i="49"/>
  <c r="K51" i="49"/>
  <c r="K50" i="49"/>
  <c r="K49" i="49"/>
  <c r="K32" i="49"/>
  <c r="K31" i="49"/>
  <c r="K30" i="49"/>
  <c r="K28" i="49"/>
  <c r="K22" i="49"/>
  <c r="K20" i="49"/>
  <c r="K19" i="49"/>
  <c r="K16" i="49"/>
  <c r="K29" i="49"/>
  <c r="K21" i="49"/>
  <c r="K18" i="49"/>
  <c r="K15" i="49"/>
  <c r="K54" i="49"/>
  <c r="K56" i="49"/>
  <c r="K74" i="67"/>
  <c r="K56" i="67"/>
  <c r="K31" i="67"/>
  <c r="K20" i="67"/>
  <c r="K60" i="67"/>
  <c r="K44" i="67"/>
  <c r="K23" i="67"/>
  <c r="K67" i="67"/>
  <c r="K51" i="67"/>
  <c r="K29" i="67"/>
  <c r="K18" i="67"/>
  <c r="K68" i="67"/>
  <c r="K59" i="67"/>
  <c r="K22" i="67"/>
  <c r="K50" i="67"/>
  <c r="K28" i="67"/>
  <c r="K76" i="67"/>
  <c r="K58" i="67"/>
  <c r="K32" i="67"/>
  <c r="K21" i="67"/>
  <c r="K54" i="67"/>
  <c r="K19" i="67"/>
  <c r="K17" i="67"/>
  <c r="K62" i="67"/>
  <c r="K49" i="67"/>
  <c r="K25" i="67"/>
  <c r="K16" i="67"/>
  <c r="K30" i="67"/>
  <c r="K43" i="67"/>
  <c r="K65" i="67"/>
  <c r="K72" i="67"/>
  <c r="K15" i="67"/>
  <c r="K36" i="67"/>
  <c r="K47" i="67"/>
  <c r="K7" i="67"/>
  <c r="K80" i="67"/>
  <c r="K27" i="67"/>
  <c r="K9" i="67"/>
  <c r="K39" i="67"/>
  <c r="K53" i="67"/>
  <c r="K34" i="67"/>
  <c r="K12" i="67"/>
  <c r="K41" i="67"/>
  <c r="J71" i="68"/>
  <c r="J66" i="68"/>
  <c r="J59" i="68"/>
  <c r="J56" i="68"/>
  <c r="J53" i="68"/>
  <c r="J50" i="68"/>
  <c r="J47" i="68"/>
  <c r="J42" i="68"/>
  <c r="J35" i="68"/>
  <c r="J32" i="68"/>
  <c r="J29" i="68"/>
  <c r="J26" i="68"/>
  <c r="J23" i="68"/>
  <c r="J20" i="68"/>
  <c r="J17" i="68"/>
  <c r="J14" i="68"/>
  <c r="J11" i="68"/>
  <c r="J73" i="68"/>
  <c r="J70" i="68"/>
  <c r="J65" i="68"/>
  <c r="J58" i="68"/>
  <c r="J55" i="68"/>
  <c r="J52" i="68"/>
  <c r="J49" i="68"/>
  <c r="J44" i="68"/>
  <c r="J37" i="68"/>
  <c r="J34" i="68"/>
  <c r="J31" i="68"/>
  <c r="J28" i="68"/>
  <c r="J25" i="68"/>
  <c r="J22" i="68"/>
  <c r="J19" i="68"/>
  <c r="J16" i="68"/>
  <c r="J13" i="68"/>
  <c r="J10" i="68"/>
  <c r="J67" i="68"/>
  <c r="J60" i="68"/>
  <c r="J54" i="68"/>
  <c r="J48" i="68"/>
  <c r="J36" i="68"/>
  <c r="J33" i="68"/>
  <c r="J27" i="68"/>
  <c r="J21" i="68"/>
  <c r="J18" i="68"/>
  <c r="J12" i="68"/>
  <c r="J72" i="68"/>
  <c r="J57" i="68"/>
  <c r="J51" i="68"/>
  <c r="J43" i="68"/>
  <c r="J30" i="68"/>
  <c r="J24" i="68"/>
  <c r="J15" i="68"/>
  <c r="J62" i="68"/>
  <c r="J7" i="68"/>
  <c r="J39" i="68"/>
  <c r="J9" i="68"/>
  <c r="J69" i="68"/>
  <c r="J64" i="68"/>
  <c r="J41" i="68"/>
  <c r="J46" i="68"/>
  <c r="K7" i="47"/>
  <c r="K74" i="49"/>
  <c r="K72" i="49"/>
  <c r="K67" i="66"/>
  <c r="K49" i="66"/>
  <c r="K25" i="66"/>
  <c r="K16" i="66"/>
  <c r="K58" i="66"/>
  <c r="K76" i="66"/>
  <c r="K30" i="66"/>
  <c r="K19" i="66"/>
  <c r="K62" i="66"/>
  <c r="K54" i="66"/>
  <c r="K43" i="66"/>
  <c r="K22" i="66"/>
  <c r="K65" i="66"/>
  <c r="K74" i="66"/>
  <c r="K56" i="66"/>
  <c r="K29" i="66"/>
  <c r="K60" i="66"/>
  <c r="K21" i="66"/>
  <c r="K68" i="66"/>
  <c r="K50" i="66"/>
  <c r="K28" i="66"/>
  <c r="K17" i="66"/>
  <c r="K32" i="66"/>
  <c r="K59" i="66"/>
  <c r="K31" i="66"/>
  <c r="K20" i="66"/>
  <c r="K44" i="66"/>
  <c r="K23" i="66"/>
  <c r="K51" i="66"/>
  <c r="K18" i="66"/>
  <c r="K34" i="66"/>
  <c r="K72" i="66"/>
  <c r="K47" i="66"/>
  <c r="K36" i="66"/>
  <c r="K80" i="66"/>
  <c r="K39" i="66"/>
  <c r="K41" i="66"/>
  <c r="K12" i="66"/>
  <c r="K53" i="66"/>
  <c r="K9" i="66"/>
  <c r="K27" i="66"/>
  <c r="K7" i="66"/>
  <c r="K15" i="66"/>
  <c r="K7" i="49"/>
  <c r="K9" i="68"/>
  <c r="K70" i="68"/>
  <c r="K34" i="68"/>
  <c r="K22" i="68"/>
  <c r="K10" i="68"/>
  <c r="K24" i="68"/>
  <c r="K27" i="68"/>
  <c r="K29" i="68"/>
  <c r="K17" i="68"/>
  <c r="K72" i="68"/>
  <c r="K36" i="68"/>
  <c r="K12" i="68"/>
  <c r="K65" i="68"/>
  <c r="K31" i="68"/>
  <c r="K19" i="68"/>
  <c r="K42" i="68"/>
  <c r="K26" i="68"/>
  <c r="K14" i="68"/>
  <c r="K67" i="68"/>
  <c r="K33" i="68"/>
  <c r="K21" i="68"/>
  <c r="K20" i="68"/>
  <c r="K44" i="68"/>
  <c r="K28" i="68"/>
  <c r="K16" i="68"/>
  <c r="K35" i="68"/>
  <c r="K23" i="68"/>
  <c r="K11" i="68"/>
  <c r="K25" i="68"/>
  <c r="K13" i="68"/>
  <c r="K66" i="68"/>
  <c r="K32" i="68"/>
  <c r="K15" i="68"/>
  <c r="K71" i="68"/>
  <c r="K30" i="68"/>
  <c r="K18" i="68"/>
  <c r="K73" i="68"/>
  <c r="K37" i="68"/>
  <c r="K43" i="68"/>
  <c r="K7" i="68"/>
  <c r="K39" i="68"/>
  <c r="K75" i="68"/>
  <c r="K69" i="68"/>
  <c r="K64" i="68"/>
  <c r="K41" i="68"/>
  <c r="Q104" i="75"/>
  <c r="Q106" i="75"/>
  <c r="P65" i="74"/>
  <c r="P105" i="74"/>
  <c r="H65" i="74"/>
  <c r="H105" i="74"/>
  <c r="I65" i="74"/>
  <c r="I105" i="74"/>
  <c r="J65" i="74"/>
  <c r="J105" i="74"/>
  <c r="K65" i="74"/>
  <c r="K105" i="74"/>
  <c r="L65" i="74"/>
  <c r="L105" i="74"/>
  <c r="M65" i="74"/>
  <c r="M105" i="74"/>
  <c r="N65" i="74"/>
  <c r="N105" i="74"/>
  <c r="O65" i="74"/>
  <c r="O105" i="74"/>
</calcChain>
</file>

<file path=xl/sharedStrings.xml><?xml version="1.0" encoding="utf-8"?>
<sst xmlns="http://schemas.openxmlformats.org/spreadsheetml/2006/main" count="1107" uniqueCount="238">
  <si>
    <t>Construction</t>
  </si>
  <si>
    <t>Research and development services</t>
  </si>
  <si>
    <t>Professional and management consulting services</t>
  </si>
  <si>
    <t>Transport</t>
  </si>
  <si>
    <t>Travel</t>
  </si>
  <si>
    <t>Insurance and pension services</t>
  </si>
  <si>
    <t>Maintenance and repair services n.i.e.</t>
  </si>
  <si>
    <t>Charges for the use of intellectual property n.i.e.</t>
  </si>
  <si>
    <t>Telecommunications, computer and information services</t>
  </si>
  <si>
    <t>Other business services</t>
  </si>
  <si>
    <t>Technical, trade-related and other business services</t>
  </si>
  <si>
    <t>Personal, cultural and recreational services</t>
  </si>
  <si>
    <t>Government goods and services n.i.e</t>
  </si>
  <si>
    <t>Perkhidmatan penyenggaraan dan pembaikan t.t.t.l.</t>
  </si>
  <si>
    <t>Pengangkutan</t>
  </si>
  <si>
    <t>Perjalanan</t>
  </si>
  <si>
    <t>Pembinaan</t>
  </si>
  <si>
    <t>Perkhidmatan insurans dan pencen</t>
  </si>
  <si>
    <t>Caj penggunaan harta intelek t.t.t.l.</t>
  </si>
  <si>
    <t>Perkhidmatan telekomunikasi, komputer dan maklumat</t>
  </si>
  <si>
    <t>Perkhidmatan perniagaan lain</t>
  </si>
  <si>
    <t>Perkhidmatan profesional dan rundingan pengurusan</t>
  </si>
  <si>
    <t>Perkhidmatan persendirian, kebudayaan dan rekreasi</t>
  </si>
  <si>
    <t>Barangan dan perkhidmatan kerajaan t.t.t.l.</t>
  </si>
  <si>
    <t>ASIA</t>
  </si>
  <si>
    <t>Brunei Darussalam</t>
  </si>
  <si>
    <t>Indonesia</t>
  </si>
  <si>
    <t>Philippines</t>
  </si>
  <si>
    <t>Singapore</t>
  </si>
  <si>
    <t>Thailand</t>
  </si>
  <si>
    <t>China</t>
  </si>
  <si>
    <t>Japan</t>
  </si>
  <si>
    <t>Republic of Korea</t>
  </si>
  <si>
    <t>Bangladesh</t>
  </si>
  <si>
    <t>India</t>
  </si>
  <si>
    <t>Nepal</t>
  </si>
  <si>
    <t>Pakistan</t>
  </si>
  <si>
    <t>EUROPE</t>
  </si>
  <si>
    <t>France</t>
  </si>
  <si>
    <t>Germany</t>
  </si>
  <si>
    <t>Netherlands</t>
  </si>
  <si>
    <t>Switzerland</t>
  </si>
  <si>
    <t>Ireland</t>
  </si>
  <si>
    <t>Italy</t>
  </si>
  <si>
    <t>OCEANIA</t>
  </si>
  <si>
    <t>Australia</t>
  </si>
  <si>
    <t>New Zealand</t>
  </si>
  <si>
    <t>AFRICA</t>
  </si>
  <si>
    <t>Mauritius</t>
  </si>
  <si>
    <t>10.2.1</t>
  </si>
  <si>
    <t>10.2.2</t>
  </si>
  <si>
    <t>10.2.3</t>
  </si>
  <si>
    <t>10.3.1</t>
  </si>
  <si>
    <t>10.3.2</t>
  </si>
  <si>
    <t>10.3.3</t>
  </si>
  <si>
    <t>4.2.1</t>
  </si>
  <si>
    <t>4.2.2</t>
  </si>
  <si>
    <t>4.2.3</t>
  </si>
  <si>
    <t>Perkhidmatan pembuatan bagi input fizikal dimiliki pihak lain</t>
  </si>
  <si>
    <t>Manufacturing services on physical inputs owned by others</t>
  </si>
  <si>
    <t>Architectural, engineering and other technical</t>
  </si>
  <si>
    <t>United States of America</t>
  </si>
  <si>
    <t>United Kingdom</t>
  </si>
  <si>
    <t>Taiwan</t>
  </si>
  <si>
    <t>Austria</t>
  </si>
  <si>
    <t>Poland</t>
  </si>
  <si>
    <t>Iran</t>
  </si>
  <si>
    <t>Iraq</t>
  </si>
  <si>
    <t>Sri Lanka</t>
  </si>
  <si>
    <t>Oman</t>
  </si>
  <si>
    <t>Sweden</t>
  </si>
  <si>
    <t>JUMLAH IMPORT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</si>
  <si>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</si>
  <si>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</si>
  <si>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</si>
  <si>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</si>
  <si>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</si>
  <si>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</si>
  <si>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</si>
  <si>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</si>
  <si>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</si>
  <si>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</si>
  <si>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</si>
  <si>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</si>
  <si>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TOTAL IMPORTS </t>
  </si>
  <si>
    <t>Other services</t>
  </si>
  <si>
    <t xml:space="preserve">JUMLAH EKSPORT </t>
  </si>
  <si>
    <t xml:space="preserve">TOTAL EXPORTS </t>
  </si>
  <si>
    <t>Hong Kong</t>
  </si>
  <si>
    <t>Vietnam</t>
  </si>
  <si>
    <t>Trade-related and other business services</t>
  </si>
  <si>
    <t>9.2</t>
  </si>
  <si>
    <t>3.1</t>
  </si>
  <si>
    <t>3.1.1</t>
  </si>
  <si>
    <t>3.1.2</t>
  </si>
  <si>
    <t>3.2</t>
  </si>
  <si>
    <t>3.2.1</t>
  </si>
  <si>
    <t>3.2.2</t>
  </si>
  <si>
    <t>3.3</t>
  </si>
  <si>
    <t>9.3</t>
  </si>
  <si>
    <t>Norway</t>
  </si>
  <si>
    <t>Belgium</t>
  </si>
  <si>
    <t>Myanmar</t>
  </si>
  <si>
    <t>Cambodia</t>
  </si>
  <si>
    <t>Kuwait</t>
  </si>
  <si>
    <t>Qatar</t>
  </si>
  <si>
    <t>Lao, People's Dem. Rep</t>
  </si>
  <si>
    <t>Perkhidmatan lain</t>
  </si>
  <si>
    <t>Notes:</t>
  </si>
  <si>
    <t>Nota:</t>
  </si>
  <si>
    <t>Saudi Arabia</t>
  </si>
  <si>
    <t>United Arab Emirates</t>
  </si>
  <si>
    <t>Turkey</t>
  </si>
  <si>
    <t>Other Asia</t>
  </si>
  <si>
    <t>Canada</t>
  </si>
  <si>
    <t>Russian Federation</t>
  </si>
  <si>
    <t>Other Europe</t>
  </si>
  <si>
    <t>Other Oceania</t>
  </si>
  <si>
    <t>South Africa</t>
  </si>
  <si>
    <t>Egypt</t>
  </si>
  <si>
    <t>Other Africa</t>
  </si>
  <si>
    <t xml:space="preserve">   ASEAN</t>
  </si>
  <si>
    <t>Other Services includes Maintenance &amp; repair services n.i.e., Insurance &amp; pension services,  Financial services and  Charges for the use of intellectual property n.i.e.</t>
  </si>
  <si>
    <t xml:space="preserve">     ASEAN</t>
  </si>
  <si>
    <t>AMERICAS</t>
  </si>
  <si>
    <t>Other Americas</t>
  </si>
  <si>
    <t>3.3.1</t>
  </si>
  <si>
    <t>3.3.2</t>
  </si>
  <si>
    <t xml:space="preserve">Perkhidmatan berkaitan perdagangan dan 
</t>
  </si>
  <si>
    <t>perniagaan lain</t>
  </si>
  <si>
    <t xml:space="preserve">Arkitek, kejuruteraan dan teknikal lain
</t>
  </si>
  <si>
    <t xml:space="preserve">Perkhidmatan teknikal, berkaitan perdagangan dan </t>
  </si>
  <si>
    <t xml:space="preserve">Perniagaan dan rundingan pengurusan
</t>
  </si>
  <si>
    <t>Business and management consulting</t>
  </si>
  <si>
    <t xml:space="preserve">Perkhidmatan penyelidikan dan pembangunan
</t>
  </si>
  <si>
    <t xml:space="preserve">Perkhidmatan pos dan kurier
</t>
  </si>
  <si>
    <t>Postal and courier services</t>
  </si>
  <si>
    <r>
      <t>LAIN-LAIN/</t>
    </r>
    <r>
      <rPr>
        <b/>
        <i/>
        <sz val="12"/>
        <rFont val="Arial"/>
        <family val="2"/>
      </rPr>
      <t xml:space="preserve"> OTHERS</t>
    </r>
  </si>
  <si>
    <r>
      <t xml:space="preserve">JUMLAH EKSPORT/ </t>
    </r>
    <r>
      <rPr>
        <b/>
        <i/>
        <sz val="12"/>
        <rFont val="Arial"/>
        <family val="2"/>
      </rPr>
      <t>TOTAL EXPORTS</t>
    </r>
  </si>
  <si>
    <t>11.1</t>
  </si>
  <si>
    <t>11.2</t>
  </si>
  <si>
    <t>Audio-visual dan perkhidmatan berkaitan</t>
  </si>
  <si>
    <t>Audiovisual and related services</t>
  </si>
  <si>
    <t>Other personal, cultural and recreational services</t>
  </si>
  <si>
    <t xml:space="preserve">Perkhidmatan persendirian, kebudayaan dan </t>
  </si>
  <si>
    <t>rekreasi yang lain</t>
  </si>
  <si>
    <t>Licenses to reproduce and distribute of intellectual properties</t>
  </si>
  <si>
    <t xml:space="preserve">Lesen menghasilkan semula dan mengedarkan harta intelek </t>
  </si>
  <si>
    <t>8.1</t>
  </si>
  <si>
    <t>8.2</t>
  </si>
  <si>
    <t>31</t>
  </si>
  <si>
    <t>29</t>
  </si>
  <si>
    <r>
      <t xml:space="preserve">LAIN-LAIN/ </t>
    </r>
    <r>
      <rPr>
        <b/>
        <i/>
        <sz val="12"/>
        <color theme="1"/>
        <rFont val="Arial"/>
        <family val="2"/>
      </rPr>
      <t>OTHERS</t>
    </r>
  </si>
  <si>
    <r>
      <t xml:space="preserve">Pengangkutan/ </t>
    </r>
    <r>
      <rPr>
        <i/>
        <sz val="12"/>
        <rFont val="Arial"/>
        <family val="2"/>
      </rPr>
      <t>Transport</t>
    </r>
  </si>
  <si>
    <r>
      <t xml:space="preserve">Pengangkutan laut/ </t>
    </r>
    <r>
      <rPr>
        <i/>
        <sz val="12"/>
        <rFont val="Arial"/>
        <family val="2"/>
      </rPr>
      <t>Sea transport</t>
    </r>
  </si>
  <si>
    <r>
      <rPr>
        <b/>
        <sz val="12"/>
        <rFont val="Arial"/>
        <family val="2"/>
      </rPr>
      <t>Muatan/</t>
    </r>
    <r>
      <rPr>
        <i/>
        <sz val="12"/>
        <rFont val="Arial"/>
        <family val="2"/>
      </rPr>
      <t xml:space="preserve"> Freight</t>
    </r>
  </si>
  <si>
    <r>
      <rPr>
        <b/>
        <sz val="12"/>
        <rFont val="Arial"/>
        <family val="2"/>
      </rPr>
      <t>Penumpang dan lain-lain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Passenger and others</t>
    </r>
  </si>
  <si>
    <r>
      <t xml:space="preserve">Pengangkutan udara/ </t>
    </r>
    <r>
      <rPr>
        <i/>
        <sz val="12"/>
        <rFont val="Arial"/>
        <family val="2"/>
      </rPr>
      <t>Air transport</t>
    </r>
  </si>
  <si>
    <r>
      <t>Muatan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Freight</t>
    </r>
  </si>
  <si>
    <r>
      <t>Penumpang dan lain-lain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Passenger and others</t>
    </r>
  </si>
  <si>
    <r>
      <t xml:space="preserve">Pengangkutan lain/ </t>
    </r>
    <r>
      <rPr>
        <i/>
        <sz val="12"/>
        <rFont val="Arial"/>
        <family val="2"/>
      </rPr>
      <t>Other transport</t>
    </r>
  </si>
  <si>
    <r>
      <t>Lain-lain</t>
    </r>
    <r>
      <rPr>
        <b/>
        <i/>
        <sz val="12"/>
        <rFont val="Arial"/>
        <family val="2"/>
      </rPr>
      <t>/</t>
    </r>
    <r>
      <rPr>
        <i/>
        <sz val="12"/>
        <rFont val="Arial"/>
        <family val="2"/>
      </rPr>
      <t>Others</t>
    </r>
  </si>
  <si>
    <r>
      <t xml:space="preserve">Perjalanan/ </t>
    </r>
    <r>
      <rPr>
        <i/>
        <sz val="12"/>
        <rFont val="Arial"/>
        <family val="2"/>
      </rPr>
      <t>Travel</t>
    </r>
  </si>
  <si>
    <r>
      <t>Perniagaan/</t>
    </r>
    <r>
      <rPr>
        <b/>
        <i/>
        <sz val="12"/>
        <rFont val="Arial"/>
        <family val="2"/>
      </rPr>
      <t xml:space="preserve"> </t>
    </r>
    <r>
      <rPr>
        <i/>
        <sz val="12"/>
        <rFont val="Arial"/>
        <family val="2"/>
      </rPr>
      <t>Business</t>
    </r>
  </si>
  <si>
    <r>
      <t>Peribadi/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Personal</t>
    </r>
  </si>
  <si>
    <r>
      <t xml:space="preserve">Berkaitan kesihatan/ </t>
    </r>
    <r>
      <rPr>
        <i/>
        <sz val="12"/>
        <rFont val="Arial"/>
        <family val="2"/>
      </rPr>
      <t>Health-related</t>
    </r>
  </si>
  <si>
    <r>
      <t xml:space="preserve">Berkaitan pendidikan/ </t>
    </r>
    <r>
      <rPr>
        <i/>
        <sz val="12"/>
        <rFont val="Arial"/>
        <family val="2"/>
      </rPr>
      <t>Education-related</t>
    </r>
  </si>
  <si>
    <r>
      <t xml:space="preserve">Lain-lain/ </t>
    </r>
    <r>
      <rPr>
        <i/>
        <sz val="12"/>
        <rFont val="Arial"/>
        <family val="2"/>
      </rPr>
      <t>Others</t>
    </r>
  </si>
  <si>
    <r>
      <t xml:space="preserve">Pembinaan/ </t>
    </r>
    <r>
      <rPr>
        <i/>
        <sz val="12"/>
        <rFont val="Arial"/>
        <family val="2"/>
      </rPr>
      <t>Construction</t>
    </r>
  </si>
  <si>
    <r>
      <t xml:space="preserve">Perkhidmatan kewangan/ </t>
    </r>
    <r>
      <rPr>
        <i/>
        <sz val="12"/>
        <rFont val="Arial"/>
        <family val="2"/>
      </rPr>
      <t>Financial services</t>
    </r>
  </si>
  <si>
    <r>
      <t>Penggunaan harta intelek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Usage of intellectual properties</t>
    </r>
  </si>
  <si>
    <r>
      <rPr>
        <b/>
        <sz val="12"/>
        <rFont val="Arial"/>
        <family val="2"/>
      </rPr>
      <t>Telekomunikasi/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Telecommunications</t>
    </r>
  </si>
  <si>
    <r>
      <rPr>
        <b/>
        <sz val="12"/>
        <rFont val="Arial"/>
        <family val="2"/>
      </rPr>
      <t>Komputer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Computer </t>
    </r>
  </si>
  <si>
    <r>
      <t xml:space="preserve">Maklumat/ </t>
    </r>
    <r>
      <rPr>
        <i/>
        <sz val="12"/>
        <rFont val="Arial"/>
        <family val="2"/>
      </rPr>
      <t>Information</t>
    </r>
  </si>
  <si>
    <r>
      <rPr>
        <b/>
        <sz val="12"/>
        <rFont val="Arial"/>
        <family val="2"/>
      </rPr>
      <t xml:space="preserve">Perkhidmatan perniagaan lain/ </t>
    </r>
    <r>
      <rPr>
        <i/>
        <sz val="12"/>
        <rFont val="Arial"/>
        <family val="2"/>
      </rPr>
      <t>Other business services</t>
    </r>
  </si>
  <si>
    <r>
      <t>Guaman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Legal</t>
    </r>
  </si>
  <si>
    <r>
      <t>Perakaunan/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Accounting</t>
    </r>
  </si>
  <si>
    <r>
      <t xml:space="preserve">Pajakan operasi/ </t>
    </r>
    <r>
      <rPr>
        <i/>
        <sz val="12"/>
        <rFont val="Arial"/>
        <family val="2"/>
      </rPr>
      <t>Operating leasing</t>
    </r>
  </si>
  <si>
    <r>
      <t xml:space="preserve">JUMLAH IMPORT/ </t>
    </r>
    <r>
      <rPr>
        <b/>
        <i/>
        <sz val="12"/>
        <rFont val="Arial"/>
        <family val="2"/>
      </rPr>
      <t>TOTAL IMPORTS</t>
    </r>
  </si>
  <si>
    <r>
      <rPr>
        <b/>
        <sz val="12"/>
        <rFont val="Arial"/>
        <family val="2"/>
      </rPr>
      <t>Muatan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Freight</t>
    </r>
  </si>
  <si>
    <r>
      <t>Pengangkutan udara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Air transport</t>
    </r>
  </si>
  <si>
    <r>
      <t>Perniagaan</t>
    </r>
    <r>
      <rPr>
        <sz val="12"/>
        <rFont val="Arial"/>
        <family val="2"/>
      </rPr>
      <t>/</t>
    </r>
    <r>
      <rPr>
        <b/>
        <i/>
        <sz val="12"/>
        <rFont val="Arial"/>
        <family val="2"/>
      </rPr>
      <t xml:space="preserve"> </t>
    </r>
    <r>
      <rPr>
        <i/>
        <sz val="12"/>
        <rFont val="Arial"/>
        <family val="2"/>
      </rPr>
      <t>Business</t>
    </r>
  </si>
  <si>
    <r>
      <t>Perakaunan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Accounting</t>
    </r>
  </si>
  <si>
    <t>LAIN-LAIN/ OTHERS</t>
  </si>
  <si>
    <t xml:space="preserve">       EUROPEAN UNION-27</t>
  </si>
  <si>
    <t xml:space="preserve">  EUROPEAN UNION-27</t>
  </si>
  <si>
    <t xml:space="preserve">   EUROPEAN UNION-27</t>
  </si>
  <si>
    <t>Notes: United Kingdom withdrew from Europan Union on 31 January 2020</t>
  </si>
  <si>
    <r>
      <t>Nota:</t>
    </r>
    <r>
      <rPr>
        <sz val="12"/>
        <rFont val="Arial"/>
        <family val="2"/>
      </rPr>
      <t xml:space="preserve"> United Kingdom mengundurkan keanggotaan Kesatuan Eropah pada 31 Januari 2020</t>
    </r>
  </si>
  <si>
    <t>Perkhidmatan lain termasuk Perkhidmatan penyenggaraan &amp; pembaikan t.t.t.l., Perkhidmatan insurans &amp; pencen, Perkhidmatan kewangan dan Caj penggunaan harta intelek t.t.t.l.</t>
  </si>
  <si>
    <t>United Kingdom mengundurkan keanggotaan Kesatuan Eropah pada 31 Januari 2020</t>
  </si>
  <si>
    <t>United Kingdom withdrew from Europan Union on 31 January 2020</t>
  </si>
  <si>
    <t>Eksport Perkhidmatan mengikut Komponen (RM Juta)</t>
  </si>
  <si>
    <t>Exports of Services by Components (RM Million)</t>
  </si>
  <si>
    <t>Peratus Sumbangan Eksport Perkhidmatan mengikut Komponen (%)</t>
  </si>
  <si>
    <t>Percentage Share of Exports of Services by Components (%)</t>
  </si>
  <si>
    <t>Imports of Services by Components (RM Million)</t>
  </si>
  <si>
    <t>Import Perkhidmatan mengikut Komponen (RM Juta)</t>
  </si>
  <si>
    <t>Percentage Share of Imports of Services by Components (%)</t>
  </si>
  <si>
    <t>Peratus Sumbangan Import Perkhidmatan mengikut Komponen (%)</t>
  </si>
  <si>
    <t>Imbangan Perdagangan Perkhidmatan mengikut Komponen (RM Juta)</t>
  </si>
  <si>
    <t>Balance of Trade in Services by Components (RM Million)</t>
  </si>
  <si>
    <t>Eksport Perkhidmatan mengikut Negara Rakan Dagang Utama (RM Juta)</t>
  </si>
  <si>
    <t>Exports of Services by Major Trading Partner Countries (RM Million)</t>
  </si>
  <si>
    <t>Percentage Share of Exports of Services by Major Trading Partner Countries (%)</t>
  </si>
  <si>
    <t>Peratus Sumbangan Eksport Perkhidmatan mengikut Negara Rakan Dagang Utama (%)</t>
  </si>
  <si>
    <t>Imports of Services by Major Trading Partner Countries (RM Million)</t>
  </si>
  <si>
    <t>Import Perkhidmatan mengikut Negara Rakan Dagang Utama (RM Juta)</t>
  </si>
  <si>
    <t>Peratus Sumbangan Import Perkhidmatan mengikut Negara Rakan Dagang Utama (%)</t>
  </si>
  <si>
    <t>Percentage Share of Imports of Services by Major Trading Partner Countries (%)</t>
  </si>
  <si>
    <t>Eksport Perkhidmatan mengikut Negara Rakan Dagang Utama dan Komponen (RM Juta)</t>
  </si>
  <si>
    <t>Exports of Services by Major Trading Partner Countries and Components (RM Million)</t>
  </si>
  <si>
    <t>Import Perkhidmatan mengikut Negara Rakan Dagang Utama dan Komponen (RM Juta)</t>
  </si>
  <si>
    <t>Imports of Services by Major Trading Partner Countries and Components (RM Million)</t>
  </si>
  <si>
    <t>Import Perkhidmatan mengikut Negara Rakan Dagang Utama dan Komponen (RM Juta) (samb.)</t>
  </si>
  <si>
    <t>Imports of Services by Major Trading Partner Countries and Components (RM Million) (cont'd.)</t>
  </si>
  <si>
    <t>Eksport Perkhidmatan mengikut Negara Rakan Dagang Utama dan Komponen (RM Juta) (samb.)</t>
  </si>
  <si>
    <t>Exports of Services by Major Trading Partner Countries and Components (RM Million) (cont'd.)</t>
  </si>
  <si>
    <r>
      <t>Jadual</t>
    </r>
    <r>
      <rPr>
        <sz val="14"/>
        <rFont val="Arial"/>
        <family val="2"/>
      </rPr>
      <t>/</t>
    </r>
    <r>
      <rPr>
        <i/>
        <sz val="14"/>
        <rFont val="Arial"/>
        <family val="2"/>
      </rPr>
      <t xml:space="preserve"> Table</t>
    </r>
    <r>
      <rPr>
        <b/>
        <sz val="14"/>
        <rFont val="Arial"/>
        <family val="2"/>
      </rPr>
      <t xml:space="preserve"> 1</t>
    </r>
  </si>
  <si>
    <r>
      <t>Jadual</t>
    </r>
    <r>
      <rPr>
        <sz val="14"/>
        <rFont val="Arial"/>
        <family val="2"/>
      </rPr>
      <t>/</t>
    </r>
    <r>
      <rPr>
        <i/>
        <sz val="14"/>
        <rFont val="Arial"/>
        <family val="2"/>
      </rPr>
      <t xml:space="preserve"> Table</t>
    </r>
    <r>
      <rPr>
        <b/>
        <sz val="14"/>
        <rFont val="Arial"/>
        <family val="2"/>
      </rPr>
      <t xml:space="preserve"> 2</t>
    </r>
  </si>
  <si>
    <r>
      <t>Jadual</t>
    </r>
    <r>
      <rPr>
        <sz val="14"/>
        <rFont val="Arial"/>
        <family val="2"/>
      </rPr>
      <t>/</t>
    </r>
    <r>
      <rPr>
        <i/>
        <sz val="14"/>
        <rFont val="Arial"/>
        <family val="2"/>
      </rPr>
      <t xml:space="preserve"> Table</t>
    </r>
    <r>
      <rPr>
        <b/>
        <sz val="14"/>
        <rFont val="Arial"/>
        <family val="2"/>
      </rPr>
      <t xml:space="preserve"> 3</t>
    </r>
  </si>
  <si>
    <r>
      <t>Jadual</t>
    </r>
    <r>
      <rPr>
        <sz val="14"/>
        <rFont val="Arial"/>
        <family val="2"/>
      </rPr>
      <t>/</t>
    </r>
    <r>
      <rPr>
        <i/>
        <sz val="14"/>
        <rFont val="Arial"/>
        <family val="2"/>
      </rPr>
      <t xml:space="preserve"> Table</t>
    </r>
    <r>
      <rPr>
        <b/>
        <sz val="14"/>
        <rFont val="Arial"/>
        <family val="2"/>
      </rPr>
      <t xml:space="preserve"> 4</t>
    </r>
  </si>
  <si>
    <r>
      <t>Jadual</t>
    </r>
    <r>
      <rPr>
        <sz val="14"/>
        <rFont val="Arial"/>
        <family val="2"/>
      </rPr>
      <t>/</t>
    </r>
    <r>
      <rPr>
        <i/>
        <sz val="14"/>
        <rFont val="Arial"/>
        <family val="2"/>
      </rPr>
      <t xml:space="preserve"> Table</t>
    </r>
    <r>
      <rPr>
        <b/>
        <sz val="14"/>
        <rFont val="Arial"/>
        <family val="2"/>
      </rPr>
      <t xml:space="preserve"> 5</t>
    </r>
  </si>
  <si>
    <r>
      <t>Jadual</t>
    </r>
    <r>
      <rPr>
        <sz val="14"/>
        <rFont val="Arial"/>
        <family val="2"/>
      </rPr>
      <t>/</t>
    </r>
    <r>
      <rPr>
        <i/>
        <sz val="14"/>
        <rFont val="Arial"/>
        <family val="2"/>
      </rPr>
      <t xml:space="preserve"> Table</t>
    </r>
    <r>
      <rPr>
        <b/>
        <sz val="14"/>
        <rFont val="Arial"/>
        <family val="2"/>
      </rPr>
      <t xml:space="preserve"> 6</t>
    </r>
  </si>
  <si>
    <r>
      <t>Jadual</t>
    </r>
    <r>
      <rPr>
        <sz val="14"/>
        <rFont val="Arial"/>
        <family val="2"/>
      </rPr>
      <t>/</t>
    </r>
    <r>
      <rPr>
        <i/>
        <sz val="14"/>
        <rFont val="Arial"/>
        <family val="2"/>
      </rPr>
      <t xml:space="preserve"> Table</t>
    </r>
    <r>
      <rPr>
        <b/>
        <sz val="14"/>
        <rFont val="Arial"/>
        <family val="2"/>
      </rPr>
      <t xml:space="preserve"> 7</t>
    </r>
  </si>
  <si>
    <r>
      <t>Jadual</t>
    </r>
    <r>
      <rPr>
        <sz val="14"/>
        <rFont val="Arial"/>
        <family val="2"/>
      </rPr>
      <t>/</t>
    </r>
    <r>
      <rPr>
        <i/>
        <sz val="14"/>
        <rFont val="Arial"/>
        <family val="2"/>
      </rPr>
      <t xml:space="preserve"> Table</t>
    </r>
    <r>
      <rPr>
        <b/>
        <sz val="14"/>
        <rFont val="Arial"/>
        <family val="2"/>
      </rPr>
      <t xml:space="preserve"> 8</t>
    </r>
  </si>
  <si>
    <r>
      <t>Jadual</t>
    </r>
    <r>
      <rPr>
        <sz val="14"/>
        <rFont val="Arial"/>
        <family val="2"/>
      </rPr>
      <t>/</t>
    </r>
    <r>
      <rPr>
        <i/>
        <sz val="14"/>
        <rFont val="Arial"/>
        <family val="2"/>
      </rPr>
      <t xml:space="preserve"> Table</t>
    </r>
    <r>
      <rPr>
        <b/>
        <sz val="14"/>
        <rFont val="Arial"/>
        <family val="2"/>
      </rPr>
      <t xml:space="preserve"> 9</t>
    </r>
  </si>
  <si>
    <r>
      <t>Jadual</t>
    </r>
    <r>
      <rPr>
        <sz val="14"/>
        <rFont val="Arial"/>
        <family val="2"/>
      </rPr>
      <t>/</t>
    </r>
    <r>
      <rPr>
        <i/>
        <sz val="14"/>
        <rFont val="Arial"/>
        <family val="2"/>
      </rPr>
      <t xml:space="preserve"> Table</t>
    </r>
    <r>
      <rPr>
        <b/>
        <sz val="14"/>
        <rFont val="Arial"/>
        <family val="2"/>
      </rPr>
      <t xml:space="preserve"> 10</t>
    </r>
  </si>
  <si>
    <r>
      <t>Jadual</t>
    </r>
    <r>
      <rPr>
        <sz val="14"/>
        <rFont val="Arial"/>
        <family val="2"/>
      </rPr>
      <t xml:space="preserve">/ </t>
    </r>
    <r>
      <rPr>
        <i/>
        <sz val="14"/>
        <rFont val="Arial"/>
        <family val="2"/>
      </rPr>
      <t>Table</t>
    </r>
    <r>
      <rPr>
        <b/>
        <sz val="14"/>
        <rFont val="Arial"/>
        <family val="2"/>
      </rPr>
      <t xml:space="preserve"> 11</t>
    </r>
  </si>
  <si>
    <r>
      <t>Jadual</t>
    </r>
    <r>
      <rPr>
        <sz val="14"/>
        <rFont val="Arial"/>
        <family val="2"/>
      </rPr>
      <t xml:space="preserve">/ </t>
    </r>
    <r>
      <rPr>
        <i/>
        <sz val="14"/>
        <rFont val="Arial"/>
        <family val="2"/>
      </rPr>
      <t>Table</t>
    </r>
    <r>
      <rPr>
        <b/>
        <sz val="14"/>
        <rFont val="Arial"/>
        <family val="2"/>
      </rPr>
      <t xml:space="preserve"> 12</t>
    </r>
  </si>
  <si>
    <r>
      <t xml:space="preserve">JUMLAH EKSPORT/ </t>
    </r>
    <r>
      <rPr>
        <i/>
        <sz val="12"/>
        <rFont val="Arial"/>
        <family val="2"/>
      </rPr>
      <t>TOTAL EXPORTS</t>
    </r>
  </si>
  <si>
    <r>
      <t xml:space="preserve">JUMLAH IMPORT/ </t>
    </r>
    <r>
      <rPr>
        <i/>
        <sz val="12"/>
        <rFont val="Arial"/>
        <family val="2"/>
      </rPr>
      <t>TOTAL IMPORTS</t>
    </r>
  </si>
  <si>
    <r>
      <t xml:space="preserve">JUMLAH BERSIH/ </t>
    </r>
    <r>
      <rPr>
        <i/>
        <sz val="12"/>
        <rFont val="Arial"/>
        <family val="2"/>
      </rPr>
      <t>TOTAL NET</t>
    </r>
  </si>
  <si>
    <r>
      <t xml:space="preserve">JUMLAH EKSPORT/ </t>
    </r>
    <r>
      <rPr>
        <i/>
        <sz val="12"/>
        <color theme="1"/>
        <rFont val="Arial"/>
        <family val="2"/>
      </rPr>
      <t>TOTAL EXPORTS</t>
    </r>
  </si>
  <si>
    <r>
      <t>JUMLAH IMPORT/</t>
    </r>
    <r>
      <rPr>
        <i/>
        <sz val="12"/>
        <rFont val="Arial"/>
        <family val="2"/>
      </rPr>
      <t xml:space="preserve"> TOTAL IMPORTS</t>
    </r>
  </si>
  <si>
    <r>
      <t xml:space="preserve">Komponen/ </t>
    </r>
    <r>
      <rPr>
        <i/>
        <sz val="12"/>
        <rFont val="Arial"/>
        <family val="2"/>
      </rPr>
      <t>Component</t>
    </r>
  </si>
  <si>
    <r>
      <t>2020</t>
    </r>
    <r>
      <rPr>
        <b/>
        <vertAlign val="superscript"/>
        <sz val="10"/>
        <rFont val="Arial"/>
        <family val="2"/>
      </rPr>
      <t>r</t>
    </r>
  </si>
  <si>
    <r>
      <t>2020</t>
    </r>
    <r>
      <rPr>
        <b/>
        <vertAlign val="superscript"/>
        <sz val="12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</si>
</sst>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"/>
    <numFmt numFmtId="168" formatCode="_(* #,##0_);_(* \(#,##0\);_(* &quot;-&quot;??_);_(@_)"/>
    <numFmt numFmtId="169" formatCode="_(* #,##0.0_);_(* \(#,##0.0\);_(* &quot;-&quot;??_);_(@_)"/>
    <numFmt numFmtId="170" formatCode="_(* #,##0.000_);_(* \(#,##0.000\);_(* &quot;-&quot;??_);_(@_)"/>
    <numFmt numFmtId="171" formatCode="0.0%"/>
    <numFmt numFmtId="172" formatCode="_-* #,##0_-;\-* #,##0_-;_-* &quot;-&quot;??_-;_-@_-"/>
    <numFmt numFmtId="173" formatCode="0.00_)"/>
    <numFmt numFmtId="174" formatCode="General_)"/>
    <numFmt numFmtId="175" formatCode="#,##0_)"/>
    <numFmt numFmtId="176" formatCode="[$-14409]h:mm:ss;@"/>
    <numFmt numFmtId="177" formatCode="0.0"/>
    <numFmt numFmtId="178" formatCode="[$-F800]dddd\,\ mmmm\ dd\,\ yyyy"/>
    <numFmt numFmtId="179" formatCode="_(* #,##0.000000_);_(* \(#,##0.000000\);_(* &quot;-&quot;??_);_(@_)"/>
    <numFmt numFmtId="180" formatCode="_(* #,##0.0000_);_(* \(#,##0.0000\);_(* &quot;-&quot;??_);_(@_)"/>
    <numFmt numFmtId="181" formatCode="#,##0.0"/>
    <numFmt numFmtId="182" formatCode="#,##0.000"/>
    <numFmt numFmtId="183" formatCode="0.000"/>
    <numFmt numFmtId="184" formatCode="0.000000"/>
    <numFmt numFmtId="185" formatCode="0.0000000"/>
    <numFmt numFmtId="186" formatCode="#,##0.00000"/>
    <numFmt numFmtId="187" formatCode="0.00000000"/>
    <numFmt numFmtId="188" formatCode="0.00000"/>
    <numFmt numFmtId="189" formatCode="0.0000000000000000000000000000000000000000000000E+00"/>
    <numFmt numFmtId="190" formatCode="#,##0.0000"/>
    <numFmt numFmtId="191" formatCode="#,##0.000000"/>
  </numFmts>
  <fonts count="8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2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Courier"/>
      <family val="3"/>
    </font>
    <font>
      <sz val="10"/>
      <name val="Helv"/>
    </font>
    <font>
      <b/>
      <sz val="8"/>
      <name val="Futura Md BT"/>
      <family val="2"/>
    </font>
    <font>
      <sz val="10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i/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sz val="12"/>
      <color rgb="FFFF9999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4F9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A807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dotted">
        <color theme="0" tint="-0.14996795556505021"/>
      </top>
      <bottom/>
      <diagonal/>
    </border>
    <border>
      <left/>
      <right/>
      <top style="dotted">
        <color theme="0" tint="-0.14993743705557422"/>
      </top>
      <bottom/>
      <diagonal/>
    </border>
  </borders>
  <cellStyleXfs count="6395">
    <xf numFmtId="176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" fillId="0" borderId="0"/>
    <xf numFmtId="176" fontId="5" fillId="0" borderId="0"/>
    <xf numFmtId="176" fontId="5" fillId="0" borderId="0"/>
    <xf numFmtId="176" fontId="4" fillId="0" borderId="0"/>
    <xf numFmtId="176" fontId="6" fillId="0" borderId="0"/>
    <xf numFmtId="176" fontId="2" fillId="0" borderId="0"/>
    <xf numFmtId="176" fontId="2" fillId="0" borderId="0"/>
    <xf numFmtId="176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2" fillId="0" borderId="0"/>
    <xf numFmtId="176" fontId="3" fillId="34" borderId="0" applyNumberFormat="0" applyBorder="0" applyAlignment="0" applyProtection="0"/>
    <xf numFmtId="176" fontId="3" fillId="34" borderId="0" applyNumberFormat="0" applyBorder="0" applyAlignment="0" applyProtection="0"/>
    <xf numFmtId="176" fontId="3" fillId="35" borderId="0" applyNumberFormat="0" applyBorder="0" applyAlignment="0" applyProtection="0"/>
    <xf numFmtId="176" fontId="3" fillId="35" borderId="0" applyNumberFormat="0" applyBorder="0" applyAlignment="0" applyProtection="0"/>
    <xf numFmtId="176" fontId="3" fillId="36" borderId="0" applyNumberFormat="0" applyBorder="0" applyAlignment="0" applyProtection="0"/>
    <xf numFmtId="176" fontId="3" fillId="36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8" borderId="0" applyNumberFormat="0" applyBorder="0" applyAlignment="0" applyProtection="0"/>
    <xf numFmtId="176" fontId="3" fillId="38" borderId="0" applyNumberFormat="0" applyBorder="0" applyAlignment="0" applyProtection="0"/>
    <xf numFmtId="176" fontId="3" fillId="39" borderId="0" applyNumberFormat="0" applyBorder="0" applyAlignment="0" applyProtection="0"/>
    <xf numFmtId="176" fontId="3" fillId="39" borderId="0" applyNumberFormat="0" applyBorder="0" applyAlignment="0" applyProtection="0"/>
    <xf numFmtId="176" fontId="44" fillId="0" borderId="12">
      <alignment horizontal="center" vertical="center"/>
    </xf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1" borderId="0" applyNumberFormat="0" applyBorder="0" applyAlignment="0" applyProtection="0"/>
    <xf numFmtId="176" fontId="3" fillId="41" borderId="0" applyNumberFormat="0" applyBorder="0" applyAlignment="0" applyProtection="0"/>
    <xf numFmtId="176" fontId="3" fillId="42" borderId="0" applyNumberFormat="0" applyBorder="0" applyAlignment="0" applyProtection="0"/>
    <xf numFmtId="176" fontId="3" fillId="42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3" borderId="0" applyNumberFormat="0" applyBorder="0" applyAlignment="0" applyProtection="0"/>
    <xf numFmtId="176" fontId="3" fillId="43" borderId="0" applyNumberFormat="0" applyBorder="0" applyAlignment="0" applyProtection="0"/>
    <xf numFmtId="176" fontId="27" fillId="44" borderId="0" applyNumberFormat="0" applyBorder="0" applyAlignment="0" applyProtection="0"/>
    <xf numFmtId="176" fontId="27" fillId="41" borderId="0" applyNumberFormat="0" applyBorder="0" applyAlignment="0" applyProtection="0"/>
    <xf numFmtId="176" fontId="27" fillId="42" borderId="0" applyNumberFormat="0" applyBorder="0" applyAlignment="0" applyProtection="0"/>
    <xf numFmtId="176" fontId="27" fillId="45" borderId="0" applyNumberFormat="0" applyBorder="0" applyAlignment="0" applyProtection="0"/>
    <xf numFmtId="176" fontId="27" fillId="46" borderId="0" applyNumberFormat="0" applyBorder="0" applyAlignment="0" applyProtection="0"/>
    <xf numFmtId="176" fontId="27" fillId="47" borderId="0" applyNumberFormat="0" applyBorder="0" applyAlignment="0" applyProtection="0"/>
    <xf numFmtId="176" fontId="27" fillId="48" borderId="0" applyNumberFormat="0" applyBorder="0" applyAlignment="0" applyProtection="0"/>
    <xf numFmtId="176" fontId="27" fillId="49" borderId="0" applyNumberFormat="0" applyBorder="0" applyAlignment="0" applyProtection="0"/>
    <xf numFmtId="176" fontId="27" fillId="50" borderId="0" applyNumberFormat="0" applyBorder="0" applyAlignment="0" applyProtection="0"/>
    <xf numFmtId="176" fontId="27" fillId="45" borderId="0" applyNumberFormat="0" applyBorder="0" applyAlignment="0" applyProtection="0"/>
    <xf numFmtId="176" fontId="27" fillId="46" borderId="0" applyNumberFormat="0" applyBorder="0" applyAlignment="0" applyProtection="0"/>
    <xf numFmtId="176" fontId="27" fillId="51" borderId="0" applyNumberFormat="0" applyBorder="0" applyAlignment="0" applyProtection="0"/>
    <xf numFmtId="176" fontId="28" fillId="35" borderId="0" applyNumberFormat="0" applyBorder="0" applyAlignment="0" applyProtection="0"/>
    <xf numFmtId="176" fontId="45" fillId="0" borderId="1" applyNumberFormat="0">
      <alignment horizontal="right" vertical="center"/>
    </xf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30" fillId="53" borderId="14" applyNumberFormat="0" applyAlignment="0" applyProtection="0"/>
    <xf numFmtId="176" fontId="46" fillId="0" borderId="0"/>
    <xf numFmtId="176" fontId="46" fillId="0" borderId="0"/>
    <xf numFmtId="176" fontId="46" fillId="0" borderId="0"/>
    <xf numFmtId="176" fontId="46" fillId="0" borderId="0"/>
    <xf numFmtId="176" fontId="47" fillId="0" borderId="0"/>
    <xf numFmtId="176" fontId="46" fillId="0" borderId="0"/>
    <xf numFmtId="176" fontId="48" fillId="0" borderId="0"/>
    <xf numFmtId="176" fontId="48" fillId="0" borderId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31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32" fillId="0" borderId="0" applyNumberFormat="0" applyFill="0" applyBorder="0" applyAlignment="0" applyProtection="0"/>
    <xf numFmtId="176" fontId="45" fillId="0" borderId="0" applyNumberFormat="0">
      <alignment horizontal="left"/>
    </xf>
    <xf numFmtId="176" fontId="45" fillId="0" borderId="15" applyNumberFormat="0" applyBorder="0">
      <alignment horizontal="right"/>
    </xf>
    <xf numFmtId="176" fontId="33" fillId="36" borderId="0" applyNumberFormat="0" applyBorder="0" applyAlignment="0" applyProtection="0"/>
    <xf numFmtId="176" fontId="34" fillId="0" borderId="16" applyNumberFormat="0" applyFill="0" applyAlignment="0" applyProtection="0"/>
    <xf numFmtId="176" fontId="35" fillId="0" borderId="17" applyNumberFormat="0" applyFill="0" applyAlignment="0" applyProtection="0"/>
    <xf numFmtId="176" fontId="36" fillId="0" borderId="18" applyNumberFormat="0" applyFill="0" applyAlignment="0" applyProtection="0"/>
    <xf numFmtId="176" fontId="36" fillId="0" borderId="0" applyNumberFormat="0" applyFill="0" applyBorder="0" applyAlignment="0" applyProtection="0"/>
    <xf numFmtId="176" fontId="25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8" fillId="0" borderId="19" applyNumberFormat="0" applyFill="0" applyAlignment="0" applyProtection="0"/>
    <xf numFmtId="176" fontId="39" fillId="54" borderId="0" applyNumberFormat="0" applyBorder="0" applyAlignment="0" applyProtection="0"/>
    <xf numFmtId="173" fontId="50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2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26" fillId="0" borderId="0"/>
    <xf numFmtId="176" fontId="6" fillId="0" borderId="0"/>
    <xf numFmtId="176" fontId="2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6" fillId="0" borderId="0"/>
    <xf numFmtId="176" fontId="57" fillId="0" borderId="0"/>
    <xf numFmtId="176" fontId="6" fillId="0" borderId="0"/>
    <xf numFmtId="176" fontId="57" fillId="0" borderId="0"/>
    <xf numFmtId="176" fontId="6" fillId="0" borderId="0"/>
    <xf numFmtId="176" fontId="57" fillId="0" borderId="0"/>
    <xf numFmtId="176" fontId="5" fillId="0" borderId="0"/>
    <xf numFmtId="176" fontId="57" fillId="0" borderId="0"/>
    <xf numFmtId="176" fontId="5" fillId="0" borderId="0"/>
    <xf numFmtId="176" fontId="57" fillId="0" borderId="0"/>
    <xf numFmtId="176" fontId="57" fillId="0" borderId="0"/>
    <xf numFmtId="176" fontId="5" fillId="0" borderId="0"/>
    <xf numFmtId="176" fontId="31" fillId="0" borderId="0"/>
    <xf numFmtId="176" fontId="57" fillId="0" borderId="0"/>
    <xf numFmtId="176" fontId="5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7" fillId="0" borderId="0"/>
    <xf numFmtId="176" fontId="5" fillId="0" borderId="0"/>
    <xf numFmtId="176" fontId="5" fillId="0" borderId="0"/>
    <xf numFmtId="176" fontId="57" fillId="0" borderId="0"/>
    <xf numFmtId="176" fontId="5" fillId="0" borderId="0"/>
    <xf numFmtId="176" fontId="5" fillId="0" borderId="0"/>
    <xf numFmtId="176" fontId="6" fillId="0" borderId="0"/>
    <xf numFmtId="176" fontId="5" fillId="0" borderId="0"/>
    <xf numFmtId="176" fontId="57" fillId="0" borderId="0"/>
    <xf numFmtId="176" fontId="5" fillId="0" borderId="0"/>
    <xf numFmtId="176" fontId="57" fillId="0" borderId="0"/>
    <xf numFmtId="176" fontId="5" fillId="0" borderId="0"/>
    <xf numFmtId="176" fontId="5" fillId="0" borderId="0"/>
    <xf numFmtId="176" fontId="57" fillId="0" borderId="0"/>
    <xf numFmtId="176" fontId="5" fillId="0" borderId="0"/>
    <xf numFmtId="176" fontId="5" fillId="0" borderId="0"/>
    <xf numFmtId="176" fontId="57" fillId="0" borderId="0"/>
    <xf numFmtId="176" fontId="5" fillId="0" borderId="0"/>
    <xf numFmtId="176" fontId="5" fillId="0" borderId="0"/>
    <xf numFmtId="176" fontId="57" fillId="0" borderId="0"/>
    <xf numFmtId="176" fontId="6" fillId="0" borderId="0"/>
    <xf numFmtId="176" fontId="4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4" fillId="0" borderId="0"/>
    <xf numFmtId="176" fontId="4" fillId="0" borderId="0"/>
    <xf numFmtId="176" fontId="6" fillId="0" borderId="0"/>
    <xf numFmtId="176" fontId="5" fillId="0" borderId="0"/>
    <xf numFmtId="176" fontId="5" fillId="0" borderId="0"/>
    <xf numFmtId="176" fontId="4" fillId="0" borderId="0"/>
    <xf numFmtId="176" fontId="6" fillId="0" borderId="0"/>
    <xf numFmtId="176" fontId="5" fillId="0" borderId="0"/>
    <xf numFmtId="176" fontId="5" fillId="0" borderId="0"/>
    <xf numFmtId="176" fontId="6" fillId="0" borderId="0"/>
    <xf numFmtId="176" fontId="26" fillId="0" borderId="0"/>
    <xf numFmtId="176" fontId="6" fillId="0" borderId="0"/>
    <xf numFmtId="176" fontId="4" fillId="0" borderId="0"/>
    <xf numFmtId="176" fontId="6" fillId="0" borderId="0"/>
    <xf numFmtId="176" fontId="57" fillId="0" borderId="0"/>
    <xf numFmtId="176" fontId="6" fillId="0" borderId="0"/>
    <xf numFmtId="176" fontId="57" fillId="0" borderId="0"/>
    <xf numFmtId="176" fontId="6" fillId="0" borderId="0"/>
    <xf numFmtId="176" fontId="6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31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4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1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31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5" fillId="0" borderId="0"/>
    <xf numFmtId="176" fontId="5" fillId="0" borderId="0"/>
    <xf numFmtId="176" fontId="52" fillId="0" borderId="0"/>
    <xf numFmtId="174" fontId="5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2" fillId="0" borderId="0"/>
    <xf numFmtId="176" fontId="2" fillId="0" borderId="0"/>
    <xf numFmtId="176" fontId="5" fillId="0" borderId="0"/>
    <xf numFmtId="176" fontId="2" fillId="0" borderId="0"/>
    <xf numFmtId="176" fontId="5" fillId="0" borderId="0"/>
    <xf numFmtId="176" fontId="2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4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4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4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6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" fillId="0" borderId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6" fillId="55" borderId="2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45" fillId="0" borderId="1" applyNumberFormat="0">
      <alignment horizontal="center" vertical="center"/>
    </xf>
    <xf numFmtId="176" fontId="53" fillId="0" borderId="1" applyNumberFormat="0" applyProtection="0">
      <alignment horizontal="center" vertical="center"/>
    </xf>
    <xf numFmtId="176" fontId="41" fillId="0" borderId="0" applyNumberFormat="0" applyFill="0" applyBorder="0" applyAlignment="0" applyProtection="0"/>
    <xf numFmtId="176" fontId="54" fillId="0" borderId="0">
      <alignment horizontal="left" vertical="center"/>
    </xf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55" fillId="56" borderId="1" applyNumberFormat="0" applyFill="0" applyProtection="0">
      <alignment horizontal="left" vertical="center"/>
    </xf>
    <xf numFmtId="175" fontId="45" fillId="56" borderId="23" applyNumberFormat="0" applyFill="0" applyAlignment="0" applyProtection="0">
      <alignment horizontal="right" vertical="center"/>
    </xf>
    <xf numFmtId="176" fontId="43" fillId="0" borderId="0" applyNumberFormat="0" applyFill="0" applyBorder="0" applyAlignment="0" applyProtection="0"/>
    <xf numFmtId="176" fontId="56" fillId="0" borderId="0"/>
    <xf numFmtId="176" fontId="10" fillId="0" borderId="0" applyNumberFormat="0" applyFill="0" applyBorder="0" applyAlignment="0" applyProtection="0"/>
    <xf numFmtId="176" fontId="11" fillId="0" borderId="3" applyNumberFormat="0" applyFill="0" applyAlignment="0" applyProtection="0"/>
    <xf numFmtId="176" fontId="12" fillId="0" borderId="4" applyNumberFormat="0" applyFill="0" applyAlignment="0" applyProtection="0"/>
    <xf numFmtId="176" fontId="13" fillId="0" borderId="5" applyNumberFormat="0" applyFill="0" applyAlignment="0" applyProtection="0"/>
    <xf numFmtId="176" fontId="13" fillId="0" borderId="0" applyNumberFormat="0" applyFill="0" applyBorder="0" applyAlignment="0" applyProtection="0"/>
    <xf numFmtId="176" fontId="14" fillId="3" borderId="0" applyNumberFormat="0" applyBorder="0" applyAlignment="0" applyProtection="0"/>
    <xf numFmtId="176" fontId="15" fillId="4" borderId="0" applyNumberFormat="0" applyBorder="0" applyAlignment="0" applyProtection="0"/>
    <xf numFmtId="176" fontId="16" fillId="5" borderId="0" applyNumberFormat="0" applyBorder="0" applyAlignment="0" applyProtection="0"/>
    <xf numFmtId="176" fontId="17" fillId="6" borderId="6" applyNumberFormat="0" applyAlignment="0" applyProtection="0"/>
    <xf numFmtId="176" fontId="18" fillId="7" borderId="7" applyNumberFormat="0" applyAlignment="0" applyProtection="0"/>
    <xf numFmtId="176" fontId="19" fillId="7" borderId="6" applyNumberFormat="0" applyAlignment="0" applyProtection="0"/>
    <xf numFmtId="176" fontId="20" fillId="0" borderId="8" applyNumberFormat="0" applyFill="0" applyAlignment="0" applyProtection="0"/>
    <xf numFmtId="176" fontId="21" fillId="8" borderId="9" applyNumberFormat="0" applyAlignment="0" applyProtection="0"/>
    <xf numFmtId="176" fontId="22" fillId="0" borderId="0" applyNumberFormat="0" applyFill="0" applyBorder="0" applyAlignment="0" applyProtection="0"/>
    <xf numFmtId="176" fontId="23" fillId="0" borderId="0" applyNumberFormat="0" applyFill="0" applyBorder="0" applyAlignment="0" applyProtection="0"/>
    <xf numFmtId="176" fontId="1" fillId="0" borderId="11" applyNumberFormat="0" applyFill="0" applyAlignment="0" applyProtection="0"/>
    <xf numFmtId="176" fontId="24" fillId="10" borderId="0" applyNumberFormat="0" applyBorder="0" applyAlignment="0" applyProtection="0"/>
    <xf numFmtId="176" fontId="2" fillId="11" borderId="0" applyNumberFormat="0" applyBorder="0" applyAlignment="0" applyProtection="0"/>
    <xf numFmtId="176" fontId="2" fillId="12" borderId="0" applyNumberFormat="0" applyBorder="0" applyAlignment="0" applyProtection="0"/>
    <xf numFmtId="176" fontId="24" fillId="13" borderId="0" applyNumberFormat="0" applyBorder="0" applyAlignment="0" applyProtection="0"/>
    <xf numFmtId="176" fontId="24" fillId="14" borderId="0" applyNumberFormat="0" applyBorder="0" applyAlignment="0" applyProtection="0"/>
    <xf numFmtId="176" fontId="2" fillId="15" borderId="0" applyNumberFormat="0" applyBorder="0" applyAlignment="0" applyProtection="0"/>
    <xf numFmtId="176" fontId="2" fillId="16" borderId="0" applyNumberFormat="0" applyBorder="0" applyAlignment="0" applyProtection="0"/>
    <xf numFmtId="176" fontId="24" fillId="17" borderId="0" applyNumberFormat="0" applyBorder="0" applyAlignment="0" applyProtection="0"/>
    <xf numFmtId="176" fontId="24" fillId="18" borderId="0" applyNumberFormat="0" applyBorder="0" applyAlignment="0" applyProtection="0"/>
    <xf numFmtId="176" fontId="2" fillId="19" borderId="0" applyNumberFormat="0" applyBorder="0" applyAlignment="0" applyProtection="0"/>
    <xf numFmtId="176" fontId="2" fillId="20" borderId="0" applyNumberFormat="0" applyBorder="0" applyAlignment="0" applyProtection="0"/>
    <xf numFmtId="176" fontId="24" fillId="21" borderId="0" applyNumberFormat="0" applyBorder="0" applyAlignment="0" applyProtection="0"/>
    <xf numFmtId="176" fontId="24" fillId="22" borderId="0" applyNumberFormat="0" applyBorder="0" applyAlignment="0" applyProtection="0"/>
    <xf numFmtId="176" fontId="2" fillId="23" borderId="0" applyNumberFormat="0" applyBorder="0" applyAlignment="0" applyProtection="0"/>
    <xf numFmtId="176" fontId="2" fillId="24" borderId="0" applyNumberFormat="0" applyBorder="0" applyAlignment="0" applyProtection="0"/>
    <xf numFmtId="176" fontId="24" fillId="25" borderId="0" applyNumberFormat="0" applyBorder="0" applyAlignment="0" applyProtection="0"/>
    <xf numFmtId="176" fontId="24" fillId="26" borderId="0" applyNumberFormat="0" applyBorder="0" applyAlignment="0" applyProtection="0"/>
    <xf numFmtId="176" fontId="2" fillId="27" borderId="0" applyNumberFormat="0" applyBorder="0" applyAlignment="0" applyProtection="0"/>
    <xf numFmtId="176" fontId="2" fillId="28" borderId="0" applyNumberFormat="0" applyBorder="0" applyAlignment="0" applyProtection="0"/>
    <xf numFmtId="176" fontId="24" fillId="29" borderId="0" applyNumberFormat="0" applyBorder="0" applyAlignment="0" applyProtection="0"/>
    <xf numFmtId="176" fontId="24" fillId="30" borderId="0" applyNumberFormat="0" applyBorder="0" applyAlignment="0" applyProtection="0"/>
    <xf numFmtId="176" fontId="2" fillId="31" borderId="0" applyNumberFormat="0" applyBorder="0" applyAlignment="0" applyProtection="0"/>
    <xf numFmtId="176" fontId="2" fillId="32" borderId="0" applyNumberFormat="0" applyBorder="0" applyAlignment="0" applyProtection="0"/>
    <xf numFmtId="176" fontId="24" fillId="33" borderId="0" applyNumberFormat="0" applyBorder="0" applyAlignment="0" applyProtection="0"/>
    <xf numFmtId="176" fontId="26" fillId="0" borderId="0"/>
    <xf numFmtId="176" fontId="3" fillId="34" borderId="0" applyNumberFormat="0" applyBorder="0" applyAlignment="0" applyProtection="0"/>
    <xf numFmtId="176" fontId="3" fillId="34" borderId="0" applyNumberFormat="0" applyBorder="0" applyAlignment="0" applyProtection="0"/>
    <xf numFmtId="176" fontId="3" fillId="34" borderId="0" applyNumberFormat="0" applyBorder="0" applyAlignment="0" applyProtection="0"/>
    <xf numFmtId="176" fontId="3" fillId="34" borderId="0" applyNumberFormat="0" applyBorder="0" applyAlignment="0" applyProtection="0"/>
    <xf numFmtId="176" fontId="3" fillId="35" borderId="0" applyNumberFormat="0" applyBorder="0" applyAlignment="0" applyProtection="0"/>
    <xf numFmtId="176" fontId="3" fillId="35" borderId="0" applyNumberFormat="0" applyBorder="0" applyAlignment="0" applyProtection="0"/>
    <xf numFmtId="176" fontId="3" fillId="35" borderId="0" applyNumberFormat="0" applyBorder="0" applyAlignment="0" applyProtection="0"/>
    <xf numFmtId="176" fontId="3" fillId="35" borderId="0" applyNumberFormat="0" applyBorder="0" applyAlignment="0" applyProtection="0"/>
    <xf numFmtId="176" fontId="3" fillId="36" borderId="0" applyNumberFormat="0" applyBorder="0" applyAlignment="0" applyProtection="0"/>
    <xf numFmtId="176" fontId="3" fillId="36" borderId="0" applyNumberFormat="0" applyBorder="0" applyAlignment="0" applyProtection="0"/>
    <xf numFmtId="176" fontId="3" fillId="36" borderId="0" applyNumberFormat="0" applyBorder="0" applyAlignment="0" applyProtection="0"/>
    <xf numFmtId="176" fontId="3" fillId="36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8" borderId="0" applyNumberFormat="0" applyBorder="0" applyAlignment="0" applyProtection="0"/>
    <xf numFmtId="176" fontId="3" fillId="38" borderId="0" applyNumberFormat="0" applyBorder="0" applyAlignment="0" applyProtection="0"/>
    <xf numFmtId="176" fontId="3" fillId="38" borderId="0" applyNumberFormat="0" applyBorder="0" applyAlignment="0" applyProtection="0"/>
    <xf numFmtId="176" fontId="3" fillId="38" borderId="0" applyNumberFormat="0" applyBorder="0" applyAlignment="0" applyProtection="0"/>
    <xf numFmtId="176" fontId="3" fillId="39" borderId="0" applyNumberFormat="0" applyBorder="0" applyAlignment="0" applyProtection="0"/>
    <xf numFmtId="176" fontId="3" fillId="39" borderId="0" applyNumberFormat="0" applyBorder="0" applyAlignment="0" applyProtection="0"/>
    <xf numFmtId="176" fontId="3" fillId="39" borderId="0" applyNumberFormat="0" applyBorder="0" applyAlignment="0" applyProtection="0"/>
    <xf numFmtId="176" fontId="3" fillId="39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1" borderId="0" applyNumberFormat="0" applyBorder="0" applyAlignment="0" applyProtection="0"/>
    <xf numFmtId="176" fontId="3" fillId="41" borderId="0" applyNumberFormat="0" applyBorder="0" applyAlignment="0" applyProtection="0"/>
    <xf numFmtId="176" fontId="3" fillId="41" borderId="0" applyNumberFormat="0" applyBorder="0" applyAlignment="0" applyProtection="0"/>
    <xf numFmtId="176" fontId="3" fillId="41" borderId="0" applyNumberFormat="0" applyBorder="0" applyAlignment="0" applyProtection="0"/>
    <xf numFmtId="176" fontId="3" fillId="42" borderId="0" applyNumberFormat="0" applyBorder="0" applyAlignment="0" applyProtection="0"/>
    <xf numFmtId="176" fontId="3" fillId="42" borderId="0" applyNumberFormat="0" applyBorder="0" applyAlignment="0" applyProtection="0"/>
    <xf numFmtId="176" fontId="3" fillId="42" borderId="0" applyNumberFormat="0" applyBorder="0" applyAlignment="0" applyProtection="0"/>
    <xf numFmtId="176" fontId="3" fillId="42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3" borderId="0" applyNumberFormat="0" applyBorder="0" applyAlignment="0" applyProtection="0"/>
    <xf numFmtId="176" fontId="3" fillId="43" borderId="0" applyNumberFormat="0" applyBorder="0" applyAlignment="0" applyProtection="0"/>
    <xf numFmtId="176" fontId="3" fillId="43" borderId="0" applyNumberFormat="0" applyBorder="0" applyAlignment="0" applyProtection="0"/>
    <xf numFmtId="176" fontId="3" fillId="43" borderId="0" applyNumberFormat="0" applyBorder="0" applyAlignment="0" applyProtection="0"/>
    <xf numFmtId="176" fontId="27" fillId="44" borderId="0" applyNumberFormat="0" applyBorder="0" applyAlignment="0" applyProtection="0"/>
    <xf numFmtId="176" fontId="27" fillId="41" borderId="0" applyNumberFormat="0" applyBorder="0" applyAlignment="0" applyProtection="0"/>
    <xf numFmtId="176" fontId="27" fillId="42" borderId="0" applyNumberFormat="0" applyBorder="0" applyAlignment="0" applyProtection="0"/>
    <xf numFmtId="176" fontId="27" fillId="45" borderId="0" applyNumberFormat="0" applyBorder="0" applyAlignment="0" applyProtection="0"/>
    <xf numFmtId="176" fontId="27" fillId="46" borderId="0" applyNumberFormat="0" applyBorder="0" applyAlignment="0" applyProtection="0"/>
    <xf numFmtId="176" fontId="27" fillId="47" borderId="0" applyNumberFormat="0" applyBorder="0" applyAlignment="0" applyProtection="0"/>
    <xf numFmtId="176" fontId="27" fillId="48" borderId="0" applyNumberFormat="0" applyBorder="0" applyAlignment="0" applyProtection="0"/>
    <xf numFmtId="176" fontId="27" fillId="49" borderId="0" applyNumberFormat="0" applyBorder="0" applyAlignment="0" applyProtection="0"/>
    <xf numFmtId="176" fontId="27" fillId="50" borderId="0" applyNumberFormat="0" applyBorder="0" applyAlignment="0" applyProtection="0"/>
    <xf numFmtId="176" fontId="27" fillId="45" borderId="0" applyNumberFormat="0" applyBorder="0" applyAlignment="0" applyProtection="0"/>
    <xf numFmtId="176" fontId="27" fillId="46" borderId="0" applyNumberFormat="0" applyBorder="0" applyAlignment="0" applyProtection="0"/>
    <xf numFmtId="176" fontId="27" fillId="51" borderId="0" applyNumberFormat="0" applyBorder="0" applyAlignment="0" applyProtection="0"/>
    <xf numFmtId="176" fontId="28" fillId="35" borderId="0" applyNumberFormat="0" applyBorder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30" fillId="53" borderId="14" applyNumberFormat="0" applyAlignment="0" applyProtection="0"/>
    <xf numFmtId="166" fontId="26" fillId="0" borderId="0" applyFont="0" applyFill="0" applyBorder="0" applyAlignment="0" applyProtection="0"/>
    <xf numFmtId="176" fontId="5" fillId="0" borderId="0"/>
    <xf numFmtId="176" fontId="57" fillId="0" borderId="0"/>
    <xf numFmtId="176" fontId="5" fillId="0" borderId="0"/>
    <xf numFmtId="176" fontId="5" fillId="0" borderId="0"/>
    <xf numFmtId="176" fontId="57" fillId="0" borderId="0"/>
    <xf numFmtId="176" fontId="5" fillId="0" borderId="0"/>
    <xf numFmtId="176" fontId="5" fillId="0" borderId="0"/>
    <xf numFmtId="176" fontId="5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7" fillId="0" borderId="0"/>
    <xf numFmtId="176" fontId="57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32" fillId="0" borderId="0" applyNumberFormat="0" applyFill="0" applyBorder="0" applyAlignment="0" applyProtection="0"/>
    <xf numFmtId="176" fontId="33" fillId="36" borderId="0" applyNumberFormat="0" applyBorder="0" applyAlignment="0" applyProtection="0"/>
    <xf numFmtId="176" fontId="34" fillId="0" borderId="16" applyNumberFormat="0" applyFill="0" applyAlignment="0" applyProtection="0"/>
    <xf numFmtId="176" fontId="35" fillId="0" borderId="17" applyNumberFormat="0" applyFill="0" applyAlignment="0" applyProtection="0"/>
    <xf numFmtId="176" fontId="36" fillId="0" borderId="18" applyNumberFormat="0" applyFill="0" applyAlignment="0" applyProtection="0"/>
    <xf numFmtId="176" fontId="36" fillId="0" borderId="0" applyNumberFormat="0" applyFill="0" applyBorder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8" fillId="0" borderId="19" applyNumberFormat="0" applyFill="0" applyAlignment="0" applyProtection="0"/>
    <xf numFmtId="176" fontId="39" fillId="54" borderId="0" applyNumberFormat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6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3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26" fillId="0" borderId="0"/>
    <xf numFmtId="9" fontId="9" fillId="0" borderId="0" applyFont="0" applyFill="0" applyBorder="0" applyAlignment="0" applyProtection="0"/>
    <xf numFmtId="176" fontId="41" fillId="0" borderId="0" applyNumberFormat="0" applyFill="0" applyBorder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3" fillId="0" borderId="0" applyNumberFormat="0" applyFill="0" applyBorder="0" applyAlignment="0" applyProtection="0"/>
    <xf numFmtId="176" fontId="5" fillId="0" borderId="0"/>
    <xf numFmtId="176" fontId="57" fillId="0" borderId="0"/>
    <xf numFmtId="176" fontId="5" fillId="0" borderId="0"/>
    <xf numFmtId="176" fontId="57" fillId="0" borderId="0"/>
    <xf numFmtId="176" fontId="5" fillId="0" borderId="0"/>
    <xf numFmtId="176" fontId="5" fillId="0" borderId="0"/>
    <xf numFmtId="176" fontId="57" fillId="0" borderId="0"/>
    <xf numFmtId="176" fontId="5" fillId="0" borderId="0"/>
    <xf numFmtId="176" fontId="5" fillId="0" borderId="0"/>
    <xf numFmtId="176" fontId="5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7" fillId="0" borderId="0"/>
    <xf numFmtId="176" fontId="57" fillId="0" borderId="0"/>
    <xf numFmtId="176" fontId="5" fillId="0" borderId="0"/>
    <xf numFmtId="176" fontId="57" fillId="0" borderId="0"/>
    <xf numFmtId="176" fontId="57" fillId="0" borderId="0"/>
    <xf numFmtId="176" fontId="5" fillId="0" borderId="0"/>
    <xf numFmtId="176" fontId="57" fillId="0" borderId="0"/>
    <xf numFmtId="166" fontId="26" fillId="0" borderId="0" applyFont="0" applyFill="0" applyBorder="0" applyAlignment="0" applyProtection="0"/>
    <xf numFmtId="176" fontId="57" fillId="0" borderId="0"/>
    <xf numFmtId="176" fontId="57" fillId="0" borderId="0"/>
    <xf numFmtId="176" fontId="57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2" fillId="0" borderId="0"/>
    <xf numFmtId="176" fontId="2" fillId="0" borderId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26" fillId="55" borderId="20" applyNumberFormat="0" applyFon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9" fillId="52" borderId="13" applyNumberFormat="0" applyAlignment="0" applyProtection="0"/>
    <xf numFmtId="176" fontId="2" fillId="0" borderId="0"/>
    <xf numFmtId="176" fontId="4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7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26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6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7" fillId="0" borderId="0"/>
    <xf numFmtId="176" fontId="2" fillId="0" borderId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3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9" fontId="4" fillId="0" borderId="0" applyFont="0" applyFill="0" applyBorder="0" applyAlignment="0" applyProtection="0"/>
    <xf numFmtId="176" fontId="4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9" fillId="52" borderId="13" applyNumberFormat="0" applyAlignment="0" applyProtection="0"/>
    <xf numFmtId="176" fontId="2" fillId="0" borderId="0"/>
    <xf numFmtId="176" fontId="26" fillId="55" borderId="20" applyNumberFormat="0" applyFont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26" fillId="55" borderId="20" applyNumberFormat="0" applyFont="0" applyAlignment="0" applyProtection="0"/>
    <xf numFmtId="176" fontId="2" fillId="0" borderId="0"/>
    <xf numFmtId="176" fontId="2" fillId="0" borderId="0"/>
    <xf numFmtId="176" fontId="2" fillId="0" borderId="0"/>
    <xf numFmtId="176" fontId="37" fillId="39" borderId="13" applyNumberFormat="0" applyAlignment="0" applyProtection="0"/>
    <xf numFmtId="176" fontId="29" fillId="52" borderId="13" applyNumberFormat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26" fillId="55" borderId="20" applyNumberFormat="0" applyFont="0" applyAlignment="0" applyProtection="0"/>
    <xf numFmtId="176" fontId="2" fillId="0" borderId="0"/>
    <xf numFmtId="176" fontId="2" fillId="0" borderId="0"/>
    <xf numFmtId="176" fontId="37" fillId="39" borderId="13" applyNumberFormat="0" applyAlignment="0" applyProtection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26" fillId="55" borderId="20" applyNumberFormat="0" applyFont="0" applyAlignment="0" applyProtection="0"/>
    <xf numFmtId="176" fontId="42" fillId="0" borderId="22" applyNumberFormat="0" applyFill="0" applyAlignment="0" applyProtection="0"/>
    <xf numFmtId="176" fontId="37" fillId="39" borderId="13" applyNumberFormat="0" applyAlignment="0" applyProtection="0"/>
    <xf numFmtId="176" fontId="29" fillId="52" borderId="13" applyNumberFormat="0" applyAlignment="0" applyProtection="0"/>
    <xf numFmtId="176" fontId="26" fillId="55" borderId="20" applyNumberFormat="0" applyFont="0" applyAlignment="0" applyProtection="0"/>
    <xf numFmtId="176" fontId="40" fillId="52" borderId="21" applyNumberFormat="0" applyAlignment="0" applyProtection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37" fillId="39" borderId="13" applyNumberFormat="0" applyAlignment="0" applyProtection="0"/>
    <xf numFmtId="176" fontId="29" fillId="52" borderId="13" applyNumberFormat="0" applyAlignment="0" applyProtection="0"/>
    <xf numFmtId="176" fontId="26" fillId="55" borderId="20" applyNumberFormat="0" applyFon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" fillId="0" borderId="0"/>
    <xf numFmtId="176" fontId="2" fillId="0" borderId="0"/>
    <xf numFmtId="176" fontId="4" fillId="0" borderId="0"/>
    <xf numFmtId="176" fontId="4" fillId="0" borderId="0"/>
    <xf numFmtId="176" fontId="4" fillId="0" borderId="0"/>
    <xf numFmtId="176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" fillId="0" borderId="0"/>
    <xf numFmtId="176" fontId="29" fillId="52" borderId="13" applyNumberFormat="0" applyAlignment="0" applyProtection="0"/>
    <xf numFmtId="176" fontId="5" fillId="0" borderId="0"/>
    <xf numFmtId="176" fontId="2" fillId="0" borderId="0"/>
    <xf numFmtId="176" fontId="29" fillId="52" borderId="13" applyNumberFormat="0" applyAlignment="0" applyProtection="0"/>
    <xf numFmtId="176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6" fontId="26" fillId="0" borderId="0"/>
    <xf numFmtId="176" fontId="36" fillId="0" borderId="18" applyNumberFormat="0" applyFill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6" fillId="55" borderId="20" applyNumberFormat="0" applyFont="0" applyAlignment="0" applyProtection="0"/>
    <xf numFmtId="176" fontId="2" fillId="0" borderId="0"/>
    <xf numFmtId="176" fontId="2" fillId="0" borderId="0"/>
    <xf numFmtId="176" fontId="2" fillId="0" borderId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37" fillId="39" borderId="13" applyNumberFormat="0" applyAlignment="0" applyProtection="0"/>
    <xf numFmtId="176" fontId="2" fillId="0" borderId="0"/>
    <xf numFmtId="176" fontId="2" fillId="0" borderId="0"/>
    <xf numFmtId="176" fontId="2" fillId="0" borderId="0"/>
    <xf numFmtId="176" fontId="26" fillId="55" borderId="20" applyNumberFormat="0" applyFont="0" applyAlignment="0" applyProtection="0"/>
    <xf numFmtId="176" fontId="40" fillId="52" borderId="21" applyNumberFormat="0" applyAlignment="0" applyProtection="0"/>
    <xf numFmtId="176" fontId="42" fillId="0" borderId="22" applyNumberFormat="0" applyFill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42" fillId="0" borderId="22" applyNumberFormat="0" applyFill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9" fillId="52" borderId="13" applyNumberFormat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9" fillId="52" borderId="13" applyNumberFormat="0" applyAlignment="0" applyProtection="0"/>
    <xf numFmtId="176" fontId="2" fillId="0" borderId="0"/>
    <xf numFmtId="176" fontId="29" fillId="52" borderId="13" applyNumberFormat="0" applyAlignment="0" applyProtection="0"/>
    <xf numFmtId="176" fontId="26" fillId="55" borderId="20" applyNumberFormat="0" applyFont="0" applyAlignment="0" applyProtection="0"/>
    <xf numFmtId="176" fontId="29" fillId="52" borderId="13" applyNumberFormat="0" applyAlignment="0" applyProtection="0"/>
    <xf numFmtId="176" fontId="37" fillId="39" borderId="13" applyNumberFormat="0" applyAlignment="0" applyProtection="0"/>
    <xf numFmtId="176" fontId="40" fillId="52" borderId="21" applyNumberFormat="0" applyAlignment="0" applyProtection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26" fillId="55" borderId="20" applyNumberFormat="0" applyFont="0" applyAlignment="0" applyProtection="0"/>
    <xf numFmtId="176" fontId="29" fillId="52" borderId="13" applyNumberFormat="0" applyAlignment="0" applyProtection="0"/>
    <xf numFmtId="176" fontId="37" fillId="39" borderId="13" applyNumberFormat="0" applyAlignment="0" applyProtection="0"/>
    <xf numFmtId="176" fontId="42" fillId="0" borderId="22" applyNumberFormat="0" applyFill="0" applyAlignment="0" applyProtection="0"/>
    <xf numFmtId="176" fontId="26" fillId="55" borderId="20" applyNumberFormat="0" applyFont="0" applyAlignment="0" applyProtection="0"/>
    <xf numFmtId="176" fontId="40" fillId="52" borderId="21" applyNumberFormat="0" applyAlignment="0" applyProtection="0"/>
    <xf numFmtId="176" fontId="42" fillId="0" borderId="22" applyNumberFormat="0" applyFill="0" applyAlignment="0" applyProtection="0"/>
    <xf numFmtId="176" fontId="37" fillId="39" borderId="13" applyNumberFormat="0" applyAlignment="0" applyProtection="0"/>
    <xf numFmtId="176" fontId="2" fillId="0" borderId="0"/>
    <xf numFmtId="176" fontId="2" fillId="0" borderId="0"/>
    <xf numFmtId="176" fontId="2" fillId="0" borderId="0"/>
    <xf numFmtId="176" fontId="26" fillId="55" borderId="20" applyNumberFormat="0" applyFont="0" applyAlignment="0" applyProtection="0"/>
    <xf numFmtId="176" fontId="40" fillId="52" borderId="21" applyNumberFormat="0" applyAlignment="0" applyProtection="0"/>
    <xf numFmtId="176" fontId="42" fillId="0" borderId="22" applyNumberFormat="0" applyFill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9" fillId="52" borderId="13" applyNumberFormat="0" applyAlignment="0" applyProtection="0"/>
    <xf numFmtId="176" fontId="37" fillId="39" borderId="13" applyNumberFormat="0" applyAlignment="0" applyProtection="0"/>
    <xf numFmtId="176" fontId="2" fillId="0" borderId="0"/>
    <xf numFmtId="176" fontId="2" fillId="0" borderId="0"/>
    <xf numFmtId="176" fontId="2" fillId="0" borderId="0"/>
    <xf numFmtId="176" fontId="26" fillId="55" borderId="20" applyNumberFormat="0" applyFont="0" applyAlignment="0" applyProtection="0"/>
    <xf numFmtId="176" fontId="40" fillId="52" borderId="21" applyNumberFormat="0" applyAlignment="0" applyProtection="0"/>
    <xf numFmtId="176" fontId="42" fillId="0" borderId="22" applyNumberFormat="0" applyFill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40" fillId="52" borderId="21" applyNumberFormat="0" applyAlignment="0" applyProtection="0"/>
    <xf numFmtId="176" fontId="2" fillId="0" borderId="0"/>
    <xf numFmtId="176" fontId="29" fillId="52" borderId="13" applyNumberFormat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9" fillId="52" borderId="13" applyNumberFormat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26" fillId="55" borderId="20" applyNumberFormat="0" applyFont="0" applyAlignment="0" applyProtection="0"/>
    <xf numFmtId="176" fontId="40" fillId="52" borderId="21" applyNumberFormat="0" applyAlignment="0" applyProtection="0"/>
    <xf numFmtId="176" fontId="42" fillId="0" borderId="22" applyNumberFormat="0" applyFill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0" borderId="0"/>
    <xf numFmtId="176" fontId="26" fillId="0" borderId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26" fillId="55" borderId="20" applyNumberFormat="0" applyFon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29" fillId="52" borderId="13" applyNumberFormat="0" applyAlignment="0" applyProtection="0"/>
    <xf numFmtId="176" fontId="40" fillId="52" borderId="21" applyNumberFormat="0" applyAlignment="0" applyProtection="0"/>
    <xf numFmtId="176" fontId="26" fillId="55" borderId="20" applyNumberFormat="0" applyFont="0" applyAlignment="0" applyProtection="0"/>
    <xf numFmtId="176" fontId="37" fillId="39" borderId="13" applyNumberFormat="0" applyAlignment="0" applyProtection="0"/>
    <xf numFmtId="176" fontId="29" fillId="52" borderId="13" applyNumberFormat="0" applyAlignment="0" applyProtection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26" fillId="55" borderId="20" applyNumberFormat="0" applyFont="0" applyAlignment="0" applyProtection="0"/>
    <xf numFmtId="176" fontId="37" fillId="39" borderId="13" applyNumberFormat="0" applyAlignment="0" applyProtection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26" fillId="55" borderId="20" applyNumberFormat="0" applyFont="0" applyAlignment="0" applyProtection="0"/>
    <xf numFmtId="176" fontId="42" fillId="0" borderId="22" applyNumberFormat="0" applyFill="0" applyAlignment="0" applyProtection="0"/>
    <xf numFmtId="176" fontId="37" fillId="39" borderId="13" applyNumberFormat="0" applyAlignment="0" applyProtection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37" fillId="39" borderId="13" applyNumberFormat="0" applyAlignment="0" applyProtection="0"/>
    <xf numFmtId="176" fontId="29" fillId="52" borderId="13" applyNumberFormat="0" applyAlignment="0" applyProtection="0"/>
    <xf numFmtId="176" fontId="26" fillId="55" borderId="20" applyNumberFormat="0" applyFont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42" fillId="0" borderId="22" applyNumberFormat="0" applyFill="0" applyAlignment="0" applyProtection="0"/>
    <xf numFmtId="176" fontId="40" fillId="52" borderId="21" applyNumberFormat="0" applyAlignment="0" applyProtection="0"/>
    <xf numFmtId="176" fontId="37" fillId="39" borderId="13" applyNumberFormat="0" applyAlignment="0" applyProtection="0"/>
    <xf numFmtId="176" fontId="29" fillId="52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2" fillId="9" borderId="10" applyNumberFormat="0" applyFon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5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26" fillId="0" borderId="0"/>
    <xf numFmtId="176" fontId="3" fillId="34" borderId="0" applyNumberFormat="0" applyBorder="0" applyAlignment="0" applyProtection="0"/>
    <xf numFmtId="176" fontId="3" fillId="34" borderId="0" applyNumberFormat="0" applyBorder="0" applyAlignment="0" applyProtection="0"/>
    <xf numFmtId="176" fontId="3" fillId="34" borderId="0" applyNumberFormat="0" applyBorder="0" applyAlignment="0" applyProtection="0"/>
    <xf numFmtId="176" fontId="3" fillId="34" borderId="0" applyNumberFormat="0" applyBorder="0" applyAlignment="0" applyProtection="0"/>
    <xf numFmtId="176" fontId="3" fillId="35" borderId="0" applyNumberFormat="0" applyBorder="0" applyAlignment="0" applyProtection="0"/>
    <xf numFmtId="176" fontId="3" fillId="35" borderId="0" applyNumberFormat="0" applyBorder="0" applyAlignment="0" applyProtection="0"/>
    <xf numFmtId="176" fontId="3" fillId="35" borderId="0" applyNumberFormat="0" applyBorder="0" applyAlignment="0" applyProtection="0"/>
    <xf numFmtId="176" fontId="3" fillId="35" borderId="0" applyNumberFormat="0" applyBorder="0" applyAlignment="0" applyProtection="0"/>
    <xf numFmtId="176" fontId="3" fillId="36" borderId="0" applyNumberFormat="0" applyBorder="0" applyAlignment="0" applyProtection="0"/>
    <xf numFmtId="176" fontId="3" fillId="36" borderId="0" applyNumberFormat="0" applyBorder="0" applyAlignment="0" applyProtection="0"/>
    <xf numFmtId="176" fontId="3" fillId="36" borderId="0" applyNumberFormat="0" applyBorder="0" applyAlignment="0" applyProtection="0"/>
    <xf numFmtId="176" fontId="3" fillId="36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8" borderId="0" applyNumberFormat="0" applyBorder="0" applyAlignment="0" applyProtection="0"/>
    <xf numFmtId="176" fontId="3" fillId="38" borderId="0" applyNumberFormat="0" applyBorder="0" applyAlignment="0" applyProtection="0"/>
    <xf numFmtId="176" fontId="3" fillId="38" borderId="0" applyNumberFormat="0" applyBorder="0" applyAlignment="0" applyProtection="0"/>
    <xf numFmtId="176" fontId="3" fillId="38" borderId="0" applyNumberFormat="0" applyBorder="0" applyAlignment="0" applyProtection="0"/>
    <xf numFmtId="176" fontId="3" fillId="39" borderId="0" applyNumberFormat="0" applyBorder="0" applyAlignment="0" applyProtection="0"/>
    <xf numFmtId="176" fontId="3" fillId="39" borderId="0" applyNumberFormat="0" applyBorder="0" applyAlignment="0" applyProtection="0"/>
    <xf numFmtId="176" fontId="3" fillId="39" borderId="0" applyNumberFormat="0" applyBorder="0" applyAlignment="0" applyProtection="0"/>
    <xf numFmtId="176" fontId="3" fillId="39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1" borderId="0" applyNumberFormat="0" applyBorder="0" applyAlignment="0" applyProtection="0"/>
    <xf numFmtId="176" fontId="3" fillId="41" borderId="0" applyNumberFormat="0" applyBorder="0" applyAlignment="0" applyProtection="0"/>
    <xf numFmtId="176" fontId="3" fillId="41" borderId="0" applyNumberFormat="0" applyBorder="0" applyAlignment="0" applyProtection="0"/>
    <xf numFmtId="176" fontId="3" fillId="41" borderId="0" applyNumberFormat="0" applyBorder="0" applyAlignment="0" applyProtection="0"/>
    <xf numFmtId="176" fontId="3" fillId="42" borderId="0" applyNumberFormat="0" applyBorder="0" applyAlignment="0" applyProtection="0"/>
    <xf numFmtId="176" fontId="3" fillId="42" borderId="0" applyNumberFormat="0" applyBorder="0" applyAlignment="0" applyProtection="0"/>
    <xf numFmtId="176" fontId="3" fillId="42" borderId="0" applyNumberFormat="0" applyBorder="0" applyAlignment="0" applyProtection="0"/>
    <xf numFmtId="176" fontId="3" fillId="42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3" borderId="0" applyNumberFormat="0" applyBorder="0" applyAlignment="0" applyProtection="0"/>
    <xf numFmtId="176" fontId="3" fillId="43" borderId="0" applyNumberFormat="0" applyBorder="0" applyAlignment="0" applyProtection="0"/>
    <xf numFmtId="176" fontId="3" fillId="43" borderId="0" applyNumberFormat="0" applyBorder="0" applyAlignment="0" applyProtection="0"/>
    <xf numFmtId="176" fontId="3" fillId="43" borderId="0" applyNumberFormat="0" applyBorder="0" applyAlignment="0" applyProtection="0"/>
    <xf numFmtId="176" fontId="27" fillId="44" borderId="0" applyNumberFormat="0" applyBorder="0" applyAlignment="0" applyProtection="0"/>
    <xf numFmtId="176" fontId="27" fillId="41" borderId="0" applyNumberFormat="0" applyBorder="0" applyAlignment="0" applyProtection="0"/>
    <xf numFmtId="176" fontId="27" fillId="42" borderId="0" applyNumberFormat="0" applyBorder="0" applyAlignment="0" applyProtection="0"/>
    <xf numFmtId="176" fontId="27" fillId="45" borderId="0" applyNumberFormat="0" applyBorder="0" applyAlignment="0" applyProtection="0"/>
    <xf numFmtId="176" fontId="27" fillId="46" borderId="0" applyNumberFormat="0" applyBorder="0" applyAlignment="0" applyProtection="0"/>
    <xf numFmtId="176" fontId="27" fillId="47" borderId="0" applyNumberFormat="0" applyBorder="0" applyAlignment="0" applyProtection="0"/>
    <xf numFmtId="176" fontId="27" fillId="48" borderId="0" applyNumberFormat="0" applyBorder="0" applyAlignment="0" applyProtection="0"/>
    <xf numFmtId="176" fontId="27" fillId="49" borderId="0" applyNumberFormat="0" applyBorder="0" applyAlignment="0" applyProtection="0"/>
    <xf numFmtId="176" fontId="27" fillId="50" borderId="0" applyNumberFormat="0" applyBorder="0" applyAlignment="0" applyProtection="0"/>
    <xf numFmtId="176" fontId="27" fillId="45" borderId="0" applyNumberFormat="0" applyBorder="0" applyAlignment="0" applyProtection="0"/>
    <xf numFmtId="176" fontId="27" fillId="46" borderId="0" applyNumberFormat="0" applyBorder="0" applyAlignment="0" applyProtection="0"/>
    <xf numFmtId="176" fontId="27" fillId="51" borderId="0" applyNumberFormat="0" applyBorder="0" applyAlignment="0" applyProtection="0"/>
    <xf numFmtId="176" fontId="28" fillId="35" borderId="0" applyNumberFormat="0" applyBorder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30" fillId="53" borderId="14" applyNumberFormat="0" applyAlignment="0" applyProtection="0"/>
    <xf numFmtId="166" fontId="26" fillId="0" borderId="0" applyFont="0" applyFill="0" applyBorder="0" applyAlignment="0" applyProtection="0"/>
    <xf numFmtId="176" fontId="32" fillId="0" borderId="0" applyNumberFormat="0" applyFill="0" applyBorder="0" applyAlignment="0" applyProtection="0"/>
    <xf numFmtId="176" fontId="33" fillId="36" borderId="0" applyNumberFormat="0" applyBorder="0" applyAlignment="0" applyProtection="0"/>
    <xf numFmtId="176" fontId="34" fillId="0" borderId="16" applyNumberFormat="0" applyFill="0" applyAlignment="0" applyProtection="0"/>
    <xf numFmtId="176" fontId="35" fillId="0" borderId="17" applyNumberFormat="0" applyFill="0" applyAlignment="0" applyProtection="0"/>
    <xf numFmtId="176" fontId="36" fillId="0" borderId="18" applyNumberFormat="0" applyFill="0" applyAlignment="0" applyProtection="0"/>
    <xf numFmtId="176" fontId="36" fillId="0" borderId="0" applyNumberFormat="0" applyFill="0" applyBorder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8" fillId="0" borderId="19" applyNumberFormat="0" applyFill="0" applyAlignment="0" applyProtection="0"/>
    <xf numFmtId="176" fontId="39" fillId="54" borderId="0" applyNumberFormat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6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3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1" fillId="0" borderId="0" applyNumberFormat="0" applyFill="0" applyBorder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3" fillId="0" borderId="0" applyNumberFormat="0" applyFill="0" applyBorder="0" applyAlignment="0" applyProtection="0"/>
    <xf numFmtId="176" fontId="26" fillId="0" borderId="0"/>
    <xf numFmtId="176" fontId="3" fillId="34" borderId="0" applyNumberFormat="0" applyBorder="0" applyAlignment="0" applyProtection="0"/>
    <xf numFmtId="176" fontId="3" fillId="34" borderId="0" applyNumberFormat="0" applyBorder="0" applyAlignment="0" applyProtection="0"/>
    <xf numFmtId="176" fontId="3" fillId="34" borderId="0" applyNumberFormat="0" applyBorder="0" applyAlignment="0" applyProtection="0"/>
    <xf numFmtId="176" fontId="3" fillId="34" borderId="0" applyNumberFormat="0" applyBorder="0" applyAlignment="0" applyProtection="0"/>
    <xf numFmtId="176" fontId="3" fillId="35" borderId="0" applyNumberFormat="0" applyBorder="0" applyAlignment="0" applyProtection="0"/>
    <xf numFmtId="176" fontId="3" fillId="35" borderId="0" applyNumberFormat="0" applyBorder="0" applyAlignment="0" applyProtection="0"/>
    <xf numFmtId="176" fontId="3" fillId="35" borderId="0" applyNumberFormat="0" applyBorder="0" applyAlignment="0" applyProtection="0"/>
    <xf numFmtId="176" fontId="3" fillId="35" borderId="0" applyNumberFormat="0" applyBorder="0" applyAlignment="0" applyProtection="0"/>
    <xf numFmtId="176" fontId="3" fillId="36" borderId="0" applyNumberFormat="0" applyBorder="0" applyAlignment="0" applyProtection="0"/>
    <xf numFmtId="176" fontId="3" fillId="36" borderId="0" applyNumberFormat="0" applyBorder="0" applyAlignment="0" applyProtection="0"/>
    <xf numFmtId="176" fontId="3" fillId="36" borderId="0" applyNumberFormat="0" applyBorder="0" applyAlignment="0" applyProtection="0"/>
    <xf numFmtId="176" fontId="3" fillId="36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8" borderId="0" applyNumberFormat="0" applyBorder="0" applyAlignment="0" applyProtection="0"/>
    <xf numFmtId="176" fontId="3" fillId="38" borderId="0" applyNumberFormat="0" applyBorder="0" applyAlignment="0" applyProtection="0"/>
    <xf numFmtId="176" fontId="3" fillId="38" borderId="0" applyNumberFormat="0" applyBorder="0" applyAlignment="0" applyProtection="0"/>
    <xf numFmtId="176" fontId="3" fillId="38" borderId="0" applyNumberFormat="0" applyBorder="0" applyAlignment="0" applyProtection="0"/>
    <xf numFmtId="176" fontId="3" fillId="39" borderId="0" applyNumberFormat="0" applyBorder="0" applyAlignment="0" applyProtection="0"/>
    <xf numFmtId="176" fontId="3" fillId="39" borderId="0" applyNumberFormat="0" applyBorder="0" applyAlignment="0" applyProtection="0"/>
    <xf numFmtId="176" fontId="3" fillId="39" borderId="0" applyNumberFormat="0" applyBorder="0" applyAlignment="0" applyProtection="0"/>
    <xf numFmtId="176" fontId="3" fillId="39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1" borderId="0" applyNumberFormat="0" applyBorder="0" applyAlignment="0" applyProtection="0"/>
    <xf numFmtId="176" fontId="3" fillId="41" borderId="0" applyNumberFormat="0" applyBorder="0" applyAlignment="0" applyProtection="0"/>
    <xf numFmtId="176" fontId="3" fillId="41" borderId="0" applyNumberFormat="0" applyBorder="0" applyAlignment="0" applyProtection="0"/>
    <xf numFmtId="176" fontId="3" fillId="41" borderId="0" applyNumberFormat="0" applyBorder="0" applyAlignment="0" applyProtection="0"/>
    <xf numFmtId="176" fontId="3" fillId="42" borderId="0" applyNumberFormat="0" applyBorder="0" applyAlignment="0" applyProtection="0"/>
    <xf numFmtId="176" fontId="3" fillId="42" borderId="0" applyNumberFormat="0" applyBorder="0" applyAlignment="0" applyProtection="0"/>
    <xf numFmtId="176" fontId="3" fillId="42" borderId="0" applyNumberFormat="0" applyBorder="0" applyAlignment="0" applyProtection="0"/>
    <xf numFmtId="176" fontId="3" fillId="42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37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0" borderId="0" applyNumberFormat="0" applyBorder="0" applyAlignment="0" applyProtection="0"/>
    <xf numFmtId="176" fontId="3" fillId="43" borderId="0" applyNumberFormat="0" applyBorder="0" applyAlignment="0" applyProtection="0"/>
    <xf numFmtId="176" fontId="3" fillId="43" borderId="0" applyNumberFormat="0" applyBorder="0" applyAlignment="0" applyProtection="0"/>
    <xf numFmtId="176" fontId="3" fillId="43" borderId="0" applyNumberFormat="0" applyBorder="0" applyAlignment="0" applyProtection="0"/>
    <xf numFmtId="176" fontId="3" fillId="43" borderId="0" applyNumberFormat="0" applyBorder="0" applyAlignment="0" applyProtection="0"/>
    <xf numFmtId="176" fontId="27" fillId="44" borderId="0" applyNumberFormat="0" applyBorder="0" applyAlignment="0" applyProtection="0"/>
    <xf numFmtId="176" fontId="27" fillId="41" borderId="0" applyNumberFormat="0" applyBorder="0" applyAlignment="0" applyProtection="0"/>
    <xf numFmtId="176" fontId="27" fillId="42" borderId="0" applyNumberFormat="0" applyBorder="0" applyAlignment="0" applyProtection="0"/>
    <xf numFmtId="176" fontId="27" fillId="45" borderId="0" applyNumberFormat="0" applyBorder="0" applyAlignment="0" applyProtection="0"/>
    <xf numFmtId="176" fontId="27" fillId="46" borderId="0" applyNumberFormat="0" applyBorder="0" applyAlignment="0" applyProtection="0"/>
    <xf numFmtId="176" fontId="27" fillId="47" borderId="0" applyNumberFormat="0" applyBorder="0" applyAlignment="0" applyProtection="0"/>
    <xf numFmtId="176" fontId="27" fillId="48" borderId="0" applyNumberFormat="0" applyBorder="0" applyAlignment="0" applyProtection="0"/>
    <xf numFmtId="176" fontId="27" fillId="49" borderId="0" applyNumberFormat="0" applyBorder="0" applyAlignment="0" applyProtection="0"/>
    <xf numFmtId="176" fontId="27" fillId="50" borderId="0" applyNumberFormat="0" applyBorder="0" applyAlignment="0" applyProtection="0"/>
    <xf numFmtId="176" fontId="27" fillId="45" borderId="0" applyNumberFormat="0" applyBorder="0" applyAlignment="0" applyProtection="0"/>
    <xf numFmtId="176" fontId="27" fillId="46" borderId="0" applyNumberFormat="0" applyBorder="0" applyAlignment="0" applyProtection="0"/>
    <xf numFmtId="176" fontId="27" fillId="51" borderId="0" applyNumberFormat="0" applyBorder="0" applyAlignment="0" applyProtection="0"/>
    <xf numFmtId="176" fontId="28" fillId="35" borderId="0" applyNumberFormat="0" applyBorder="0" applyAlignment="0" applyProtection="0"/>
    <xf numFmtId="176" fontId="29" fillId="52" borderId="13" applyNumberFormat="0" applyAlignment="0" applyProtection="0"/>
    <xf numFmtId="176" fontId="29" fillId="52" borderId="13" applyNumberFormat="0" applyAlignment="0" applyProtection="0"/>
    <xf numFmtId="176" fontId="30" fillId="53" borderId="14" applyNumberFormat="0" applyAlignment="0" applyProtection="0"/>
    <xf numFmtId="166" fontId="26" fillId="0" borderId="0" applyFont="0" applyFill="0" applyBorder="0" applyAlignment="0" applyProtection="0"/>
    <xf numFmtId="176" fontId="32" fillId="0" borderId="0" applyNumberFormat="0" applyFill="0" applyBorder="0" applyAlignment="0" applyProtection="0"/>
    <xf numFmtId="176" fontId="33" fillId="36" borderId="0" applyNumberFormat="0" applyBorder="0" applyAlignment="0" applyProtection="0"/>
    <xf numFmtId="176" fontId="34" fillId="0" borderId="16" applyNumberFormat="0" applyFill="0" applyAlignment="0" applyProtection="0"/>
    <xf numFmtId="176" fontId="35" fillId="0" borderId="17" applyNumberFormat="0" applyFill="0" applyAlignment="0" applyProtection="0"/>
    <xf numFmtId="176" fontId="36" fillId="0" borderId="18" applyNumberFormat="0" applyFill="0" applyAlignment="0" applyProtection="0"/>
    <xf numFmtId="176" fontId="36" fillId="0" borderId="0" applyNumberFormat="0" applyFill="0" applyBorder="0" applyAlignment="0" applyProtection="0"/>
    <xf numFmtId="176" fontId="37" fillId="39" borderId="13" applyNumberFormat="0" applyAlignment="0" applyProtection="0"/>
    <xf numFmtId="176" fontId="37" fillId="39" borderId="13" applyNumberFormat="0" applyAlignment="0" applyProtection="0"/>
    <xf numFmtId="176" fontId="38" fillId="0" borderId="19" applyNumberFormat="0" applyFill="0" applyAlignment="0" applyProtection="0"/>
    <xf numFmtId="176" fontId="39" fillId="54" borderId="0" applyNumberFormat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26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3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" fillId="0" borderId="0"/>
    <xf numFmtId="176" fontId="5" fillId="0" borderId="0"/>
    <xf numFmtId="176" fontId="5" fillId="0" borderId="0"/>
    <xf numFmtId="176" fontId="26" fillId="55" borderId="20" applyNumberFormat="0" applyFont="0" applyAlignment="0" applyProtection="0"/>
    <xf numFmtId="176" fontId="26" fillId="55" borderId="20" applyNumberFormat="0" applyFont="0" applyAlignment="0" applyProtection="0"/>
    <xf numFmtId="176" fontId="40" fillId="52" borderId="21" applyNumberFormat="0" applyAlignment="0" applyProtection="0"/>
    <xf numFmtId="176" fontId="40" fillId="52" borderId="21" applyNumberFormat="0" applyAlignment="0" applyProtection="0"/>
    <xf numFmtId="176" fontId="41" fillId="0" borderId="0" applyNumberFormat="0" applyFill="0" applyBorder="0" applyAlignment="0" applyProtection="0"/>
    <xf numFmtId="176" fontId="42" fillId="0" borderId="22" applyNumberFormat="0" applyFill="0" applyAlignment="0" applyProtection="0"/>
    <xf numFmtId="176" fontId="42" fillId="0" borderId="22" applyNumberFormat="0" applyFill="0" applyAlignment="0" applyProtection="0"/>
    <xf numFmtId="176" fontId="43" fillId="0" borderId="0" applyNumberFormat="0" applyFill="0" applyBorder="0" applyAlignment="0" applyProtection="0"/>
    <xf numFmtId="0" fontId="2" fillId="0" borderId="0"/>
    <xf numFmtId="0" fontId="44" fillId="0" borderId="12">
      <alignment horizontal="center" vertical="center"/>
    </xf>
    <xf numFmtId="0" fontId="45" fillId="0" borderId="1" applyNumberFormat="0">
      <alignment horizontal="right"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0" fontId="48" fillId="0" borderId="0"/>
    <xf numFmtId="0" fontId="48" fillId="0" borderId="0"/>
    <xf numFmtId="0" fontId="45" fillId="0" borderId="0" applyNumberFormat="0">
      <alignment horizontal="left"/>
    </xf>
    <xf numFmtId="0" fontId="45" fillId="0" borderId="15" applyNumberFormat="0" applyBorder="0">
      <alignment horizontal="right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1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1" fillId="0" borderId="0"/>
    <xf numFmtId="0" fontId="5" fillId="0" borderId="0"/>
    <xf numFmtId="0" fontId="5" fillId="0" borderId="0"/>
    <xf numFmtId="0" fontId="2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45" fillId="0" borderId="1" applyNumberFormat="0">
      <alignment horizontal="center" vertical="center"/>
    </xf>
    <xf numFmtId="0" fontId="53" fillId="0" borderId="1" applyNumberFormat="0" applyProtection="0">
      <alignment horizontal="center" vertical="center"/>
    </xf>
    <xf numFmtId="0" fontId="54" fillId="0" borderId="0">
      <alignment horizontal="left" vertical="center"/>
    </xf>
    <xf numFmtId="0" fontId="55" fillId="56" borderId="1" applyNumberFormat="0" applyFill="0" applyProtection="0">
      <alignment horizontal="left" vertical="center"/>
    </xf>
    <xf numFmtId="178" fontId="5" fillId="0" borderId="0"/>
    <xf numFmtId="178" fontId="2" fillId="0" borderId="0"/>
    <xf numFmtId="178" fontId="2" fillId="0" borderId="0"/>
    <xf numFmtId="178" fontId="5" fillId="0" borderId="0"/>
    <xf numFmtId="9" fontId="2" fillId="0" borderId="0" applyFont="0" applyFill="0" applyBorder="0" applyAlignment="0" applyProtection="0"/>
    <xf numFmtId="0" fontId="2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176" fontId="66" fillId="0" borderId="0"/>
    <xf numFmtId="166" fontId="66" fillId="0" borderId="0" applyFont="0" applyFill="0" applyBorder="0" applyAlignment="0" applyProtection="0"/>
    <xf numFmtId="176" fontId="2" fillId="0" borderId="0"/>
    <xf numFmtId="166" fontId="2" fillId="0" borderId="0" applyFont="0" applyFill="0" applyBorder="0" applyAlignment="0" applyProtection="0"/>
  </cellStyleXfs>
  <cellXfs count="483">
    <xf numFmtId="176" fontId="0" fillId="0" borderId="0" xfId="0"/>
    <xf numFmtId="176" fontId="63" fillId="0" borderId="0" xfId="0" applyFont="1"/>
    <xf numFmtId="168" fontId="64" fillId="57" borderId="0" xfId="2" applyNumberFormat="1" applyFont="1" applyFill="1" applyAlignment="1">
      <alignment horizontal="right" vertical="center"/>
    </xf>
    <xf numFmtId="168" fontId="9" fillId="2" borderId="0" xfId="2" applyNumberFormat="1" applyFont="1" applyFill="1" applyAlignment="1">
      <alignment horizontal="right" vertical="center"/>
    </xf>
    <xf numFmtId="168" fontId="9" fillId="2" borderId="0" xfId="2" applyNumberFormat="1" applyFont="1" applyFill="1" applyBorder="1" applyAlignment="1">
      <alignment vertical="center"/>
    </xf>
    <xf numFmtId="3" fontId="9" fillId="2" borderId="0" xfId="2" applyNumberFormat="1" applyFont="1" applyFill="1" applyAlignment="1">
      <alignment horizontal="right" vertical="center"/>
    </xf>
    <xf numFmtId="168" fontId="9" fillId="2" borderId="0" xfId="2" applyNumberFormat="1" applyFont="1" applyFill="1" applyAlignment="1">
      <alignment vertical="center"/>
    </xf>
    <xf numFmtId="3" fontId="9" fillId="2" borderId="0" xfId="2" applyNumberFormat="1" applyFont="1" applyFill="1" applyAlignment="1">
      <alignment vertical="center"/>
    </xf>
    <xf numFmtId="1" fontId="9" fillId="2" borderId="0" xfId="2" applyNumberFormat="1" applyFont="1" applyFill="1" applyAlignment="1">
      <alignment horizontal="right" vertical="center"/>
    </xf>
    <xf numFmtId="168" fontId="9" fillId="2" borderId="0" xfId="2" applyNumberFormat="1" applyFont="1" applyFill="1" applyBorder="1" applyAlignment="1">
      <alignment horizontal="right" vertical="center"/>
    </xf>
    <xf numFmtId="168" fontId="65" fillId="2" borderId="30" xfId="2" applyNumberFormat="1" applyFont="1" applyFill="1" applyBorder="1" applyAlignment="1">
      <alignment horizontal="right" vertical="center"/>
    </xf>
    <xf numFmtId="168" fontId="64" fillId="2" borderId="0" xfId="2" applyNumberFormat="1" applyFont="1" applyFill="1" applyAlignment="1">
      <alignment horizontal="right" vertical="center"/>
    </xf>
    <xf numFmtId="3" fontId="9" fillId="2" borderId="0" xfId="2" applyNumberFormat="1" applyFont="1" applyFill="1" applyBorder="1" applyAlignment="1">
      <alignment horizontal="right" vertical="center"/>
    </xf>
    <xf numFmtId="176" fontId="64" fillId="57" borderId="0" xfId="0" applyFont="1" applyFill="1" applyAlignment="1">
      <alignment vertical="center"/>
    </xf>
    <xf numFmtId="176" fontId="64" fillId="2" borderId="0" xfId="0" applyFont="1" applyFill="1" applyAlignment="1">
      <alignment horizontal="left" vertical="center"/>
    </xf>
    <xf numFmtId="176" fontId="9" fillId="2" borderId="0" xfId="0" applyFont="1" applyFill="1" applyAlignment="1">
      <alignment vertical="center"/>
    </xf>
    <xf numFmtId="176" fontId="64" fillId="2" borderId="0" xfId="0" applyFont="1" applyFill="1" applyBorder="1" applyAlignment="1">
      <alignment horizontal="left" vertical="center"/>
    </xf>
    <xf numFmtId="176" fontId="9" fillId="2" borderId="0" xfId="0" applyFont="1" applyFill="1" applyBorder="1" applyAlignment="1">
      <alignment vertical="center"/>
    </xf>
    <xf numFmtId="176" fontId="65" fillId="2" borderId="30" xfId="0" applyFont="1" applyFill="1" applyBorder="1" applyAlignment="1">
      <alignment horizontal="left" vertical="center" indent="1"/>
    </xf>
    <xf numFmtId="176" fontId="65" fillId="2" borderId="30" xfId="0" applyFont="1" applyFill="1" applyBorder="1" applyAlignment="1">
      <alignment horizontal="left" vertical="center"/>
    </xf>
    <xf numFmtId="176" fontId="65" fillId="2" borderId="30" xfId="0" applyFont="1" applyFill="1" applyBorder="1" applyAlignment="1">
      <alignment vertical="center"/>
    </xf>
    <xf numFmtId="176" fontId="64" fillId="57" borderId="0" xfId="0" applyFont="1" applyFill="1" applyAlignment="1">
      <alignment horizontal="left" vertical="center"/>
    </xf>
    <xf numFmtId="176" fontId="64" fillId="2" borderId="0" xfId="0" applyFont="1" applyFill="1" applyBorder="1" applyAlignment="1">
      <alignment vertical="center"/>
    </xf>
    <xf numFmtId="168" fontId="64" fillId="2" borderId="0" xfId="2" applyNumberFormat="1" applyFont="1" applyFill="1" applyBorder="1" applyAlignment="1">
      <alignment horizontal="right" vertical="center"/>
    </xf>
    <xf numFmtId="3" fontId="64" fillId="2" borderId="0" xfId="2" applyNumberFormat="1" applyFont="1" applyFill="1" applyBorder="1" applyAlignment="1">
      <alignment horizontal="right" vertical="center"/>
    </xf>
    <xf numFmtId="176" fontId="64" fillId="61" borderId="0" xfId="6393" applyFont="1" applyFill="1" applyBorder="1" applyAlignment="1">
      <alignment vertical="center"/>
    </xf>
    <xf numFmtId="176" fontId="64" fillId="2" borderId="0" xfId="6393" applyFont="1" applyFill="1" applyAlignment="1">
      <alignment horizontal="left" vertical="center"/>
    </xf>
    <xf numFmtId="176" fontId="9" fillId="2" borderId="0" xfId="6393" applyFont="1" applyFill="1" applyAlignment="1">
      <alignment vertical="center"/>
    </xf>
    <xf numFmtId="168" fontId="9" fillId="2" borderId="0" xfId="6394" applyNumberFormat="1" applyFont="1" applyFill="1" applyAlignment="1">
      <alignment horizontal="right" vertical="center"/>
    </xf>
    <xf numFmtId="176" fontId="64" fillId="2" borderId="0" xfId="6393" applyFont="1" applyFill="1" applyBorder="1" applyAlignment="1">
      <alignment horizontal="left" vertical="center"/>
    </xf>
    <xf numFmtId="176" fontId="9" fillId="2" borderId="0" xfId="6393" applyFont="1" applyFill="1" applyBorder="1" applyAlignment="1">
      <alignment vertical="center"/>
    </xf>
    <xf numFmtId="168" fontId="9" fillId="2" borderId="0" xfId="6394" applyNumberFormat="1" applyFont="1" applyFill="1" applyBorder="1" applyAlignment="1">
      <alignment horizontal="right" vertical="center"/>
    </xf>
    <xf numFmtId="3" fontId="9" fillId="2" borderId="0" xfId="6394" applyNumberFormat="1" applyFont="1" applyFill="1" applyAlignment="1">
      <alignment horizontal="right" vertical="center"/>
    </xf>
    <xf numFmtId="176" fontId="65" fillId="2" borderId="31" xfId="6393" applyFont="1" applyFill="1" applyBorder="1" applyAlignment="1">
      <alignment horizontal="left" vertical="center" indent="1"/>
    </xf>
    <xf numFmtId="176" fontId="65" fillId="2" borderId="31" xfId="6393" applyFont="1" applyFill="1" applyBorder="1" applyAlignment="1">
      <alignment horizontal="left" vertical="center"/>
    </xf>
    <xf numFmtId="176" fontId="65" fillId="2" borderId="31" xfId="6393" applyFont="1" applyFill="1" applyBorder="1" applyAlignment="1">
      <alignment vertical="center"/>
    </xf>
    <xf numFmtId="176" fontId="64" fillId="61" borderId="0" xfId="6393" applyFont="1" applyFill="1" applyAlignment="1">
      <alignment vertical="center"/>
    </xf>
    <xf numFmtId="176" fontId="64" fillId="61" borderId="0" xfId="6393" applyFont="1" applyFill="1" applyAlignment="1">
      <alignment horizontal="left" vertical="center"/>
    </xf>
    <xf numFmtId="176" fontId="64" fillId="2" borderId="0" xfId="6393" applyFont="1" applyFill="1" applyBorder="1" applyAlignment="1">
      <alignment vertical="center"/>
    </xf>
    <xf numFmtId="168" fontId="64" fillId="2" borderId="0" xfId="6394" applyNumberFormat="1" applyFont="1" applyFill="1" applyBorder="1" applyAlignment="1">
      <alignment horizontal="right" vertical="center"/>
    </xf>
    <xf numFmtId="49" fontId="67" fillId="2" borderId="0" xfId="6393" applyNumberFormat="1" applyFont="1" applyFill="1" applyBorder="1" applyAlignment="1">
      <alignment horizontal="center" vertical="top" wrapText="1"/>
    </xf>
    <xf numFmtId="176" fontId="64" fillId="2" borderId="0" xfId="0" applyFont="1" applyFill="1" applyAlignment="1">
      <alignment vertical="center"/>
    </xf>
    <xf numFmtId="176" fontId="9" fillId="2" borderId="0" xfId="0" applyFont="1" applyFill="1" applyAlignment="1">
      <alignment horizontal="right" vertical="center"/>
    </xf>
    <xf numFmtId="176" fontId="69" fillId="2" borderId="0" xfId="0" applyFont="1" applyFill="1" applyAlignment="1">
      <alignment horizontal="left" vertical="center" indent="3"/>
    </xf>
    <xf numFmtId="176" fontId="64" fillId="2" borderId="0" xfId="0" applyFont="1" applyFill="1" applyAlignment="1"/>
    <xf numFmtId="176" fontId="70" fillId="2" borderId="0" xfId="0" applyFont="1" applyFill="1" applyAlignment="1">
      <alignment horizontal="left" vertical="center" indent="3"/>
    </xf>
    <xf numFmtId="3" fontId="64" fillId="2" borderId="0" xfId="0" applyNumberFormat="1" applyFont="1" applyFill="1" applyBorder="1" applyAlignment="1"/>
    <xf numFmtId="176" fontId="9" fillId="2" borderId="29" xfId="0" applyFont="1" applyFill="1" applyBorder="1" applyAlignment="1">
      <alignment vertical="center"/>
    </xf>
    <xf numFmtId="176" fontId="64" fillId="2" borderId="29" xfId="0" applyFont="1" applyFill="1" applyBorder="1" applyAlignment="1">
      <alignment vertical="center"/>
    </xf>
    <xf numFmtId="3" fontId="64" fillId="2" borderId="29" xfId="0" applyNumberFormat="1" applyFont="1" applyFill="1" applyBorder="1" applyAlignment="1"/>
    <xf numFmtId="176" fontId="67" fillId="2" borderId="0" xfId="0" applyFont="1" applyFill="1" applyBorder="1" applyAlignment="1">
      <alignment horizontal="left" vertical="center" indent="1"/>
    </xf>
    <xf numFmtId="1" fontId="67" fillId="2" borderId="0" xfId="0" applyNumberFormat="1" applyFont="1" applyFill="1" applyBorder="1" applyAlignment="1">
      <alignment horizontal="right" vertical="center"/>
    </xf>
    <xf numFmtId="166" fontId="64" fillId="2" borderId="0" xfId="2" applyFont="1" applyFill="1" applyAlignment="1">
      <alignment horizontal="right" vertical="center"/>
    </xf>
    <xf numFmtId="176" fontId="69" fillId="57" borderId="0" xfId="0" applyFont="1" applyFill="1" applyAlignment="1">
      <alignment vertical="center"/>
    </xf>
    <xf numFmtId="176" fontId="69" fillId="57" borderId="0" xfId="0" applyFont="1" applyFill="1" applyAlignment="1">
      <alignment horizontal="left" vertical="center"/>
    </xf>
    <xf numFmtId="3" fontId="69" fillId="57" borderId="0" xfId="2" applyNumberFormat="1" applyFont="1" applyFill="1" applyAlignment="1">
      <alignment horizontal="right" vertical="center"/>
    </xf>
    <xf numFmtId="176" fontId="72" fillId="2" borderId="0" xfId="0" applyFont="1" applyFill="1" applyAlignment="1">
      <alignment vertical="center"/>
    </xf>
    <xf numFmtId="176" fontId="9" fillId="2" borderId="0" xfId="0" applyFont="1" applyFill="1" applyAlignment="1">
      <alignment horizontal="left" vertical="center"/>
    </xf>
    <xf numFmtId="176" fontId="72" fillId="2" borderId="0" xfId="0" applyFont="1" applyFill="1" applyAlignment="1">
      <alignment horizontal="left" vertical="center"/>
    </xf>
    <xf numFmtId="3" fontId="72" fillId="2" borderId="0" xfId="2" applyNumberFormat="1" applyFont="1" applyFill="1" applyAlignment="1">
      <alignment horizontal="right" vertical="center"/>
    </xf>
    <xf numFmtId="176" fontId="9" fillId="0" borderId="0" xfId="0" applyFont="1" applyFill="1" applyAlignment="1">
      <alignment vertical="center"/>
    </xf>
    <xf numFmtId="176" fontId="9" fillId="0" borderId="0" xfId="0" applyFont="1" applyFill="1" applyAlignment="1">
      <alignment horizontal="left" vertical="center"/>
    </xf>
    <xf numFmtId="3" fontId="9" fillId="0" borderId="0" xfId="2" applyNumberFormat="1" applyFont="1" applyFill="1" applyAlignment="1">
      <alignment horizontal="right" vertical="center"/>
    </xf>
    <xf numFmtId="176" fontId="69" fillId="2" borderId="0" xfId="0" applyFont="1" applyFill="1" applyAlignment="1">
      <alignment horizontal="left" vertical="center"/>
    </xf>
    <xf numFmtId="176" fontId="72" fillId="2" borderId="0" xfId="0" applyFont="1" applyFill="1" applyBorder="1" applyAlignment="1">
      <alignment vertical="center"/>
    </xf>
    <xf numFmtId="176" fontId="69" fillId="2" borderId="0" xfId="0" applyFont="1" applyFill="1" applyBorder="1" applyAlignment="1">
      <alignment horizontal="left" vertical="center"/>
    </xf>
    <xf numFmtId="176" fontId="72" fillId="2" borderId="0" xfId="0" applyFont="1" applyFill="1" applyBorder="1" applyAlignment="1">
      <alignment horizontal="left" vertical="center"/>
    </xf>
    <xf numFmtId="176" fontId="65" fillId="2" borderId="30" xfId="0" applyFont="1" applyFill="1" applyBorder="1" applyAlignment="1">
      <alignment horizontal="right" vertical="center"/>
    </xf>
    <xf numFmtId="3" fontId="65" fillId="2" borderId="30" xfId="2" applyNumberFormat="1" applyFont="1" applyFill="1" applyBorder="1" applyAlignment="1">
      <alignment horizontal="right" vertical="center"/>
    </xf>
    <xf numFmtId="3" fontId="72" fillId="2" borderId="0" xfId="2" applyNumberFormat="1" applyFont="1" applyFill="1" applyAlignment="1">
      <alignment horizontal="right"/>
    </xf>
    <xf numFmtId="3" fontId="72" fillId="2" borderId="0" xfId="0" applyNumberFormat="1" applyFont="1" applyFill="1" applyAlignment="1">
      <alignment horizontal="right" vertical="center"/>
    </xf>
    <xf numFmtId="3" fontId="72" fillId="2" borderId="0" xfId="2" applyNumberFormat="1" applyFont="1" applyFill="1" applyBorder="1" applyAlignment="1">
      <alignment horizontal="right" vertical="center"/>
    </xf>
    <xf numFmtId="176" fontId="70" fillId="2" borderId="30" xfId="0" applyFont="1" applyFill="1" applyBorder="1" applyAlignment="1">
      <alignment vertical="center"/>
    </xf>
    <xf numFmtId="176" fontId="71" fillId="2" borderId="30" xfId="0" applyFont="1" applyFill="1" applyBorder="1" applyAlignment="1">
      <alignment horizontal="left" vertical="center"/>
    </xf>
    <xf numFmtId="176" fontId="71" fillId="2" borderId="30" xfId="0" applyFont="1" applyFill="1" applyBorder="1" applyAlignment="1">
      <alignment vertical="center"/>
    </xf>
    <xf numFmtId="168" fontId="64" fillId="57" borderId="0" xfId="2" applyNumberFormat="1" applyFont="1" applyFill="1" applyAlignment="1">
      <alignment vertical="center"/>
    </xf>
    <xf numFmtId="176" fontId="67" fillId="2" borderId="0" xfId="0" applyFont="1" applyFill="1" applyBorder="1" applyAlignment="1">
      <alignment vertical="center"/>
    </xf>
    <xf numFmtId="3" fontId="67" fillId="2" borderId="0" xfId="2" applyNumberFormat="1" applyFont="1" applyFill="1" applyBorder="1" applyAlignment="1">
      <alignment horizontal="right" vertical="center"/>
    </xf>
    <xf numFmtId="169" fontId="73" fillId="2" borderId="0" xfId="2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vertical="center"/>
    </xf>
    <xf numFmtId="176" fontId="9" fillId="2" borderId="0" xfId="0" applyFont="1" applyFill="1" applyAlignment="1"/>
    <xf numFmtId="176" fontId="9" fillId="2" borderId="0" xfId="0" applyFont="1" applyFill="1" applyAlignment="1">
      <alignment vertical="top"/>
    </xf>
    <xf numFmtId="170" fontId="9" fillId="2" borderId="0" xfId="2" applyNumberFormat="1" applyFont="1" applyFill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6" fontId="9" fillId="2" borderId="0" xfId="2" applyFont="1" applyFill="1" applyAlignment="1">
      <alignment horizontal="right" vertical="center"/>
    </xf>
    <xf numFmtId="180" fontId="9" fillId="2" borderId="0" xfId="2" applyNumberFormat="1" applyFont="1" applyFill="1" applyAlignment="1">
      <alignment horizontal="right" vertical="center"/>
    </xf>
    <xf numFmtId="176" fontId="74" fillId="2" borderId="0" xfId="0" applyFont="1" applyFill="1" applyAlignment="1">
      <alignment horizontal="left" vertical="center" indent="2"/>
    </xf>
    <xf numFmtId="168" fontId="65" fillId="2" borderId="0" xfId="2" applyNumberFormat="1" applyFont="1" applyFill="1" applyAlignment="1">
      <alignment vertical="center"/>
    </xf>
    <xf numFmtId="168" fontId="64" fillId="2" borderId="0" xfId="2" applyNumberFormat="1" applyFont="1" applyFill="1" applyAlignment="1">
      <alignment vertical="center"/>
    </xf>
    <xf numFmtId="168" fontId="64" fillId="2" borderId="0" xfId="2" applyNumberFormat="1" applyFont="1" applyFill="1" applyBorder="1" applyAlignment="1"/>
    <xf numFmtId="176" fontId="64" fillId="2" borderId="29" xfId="0" applyFont="1" applyFill="1" applyBorder="1" applyAlignment="1">
      <alignment horizontal="left" vertical="center"/>
    </xf>
    <xf numFmtId="49" fontId="9" fillId="2" borderId="29" xfId="0" applyNumberFormat="1" applyFont="1" applyFill="1" applyBorder="1" applyAlignment="1">
      <alignment horizontal="center" vertical="center"/>
    </xf>
    <xf numFmtId="168" fontId="64" fillId="2" borderId="29" xfId="2" applyNumberFormat="1" applyFont="1" applyFill="1" applyBorder="1" applyAlignment="1"/>
    <xf numFmtId="176" fontId="67" fillId="2" borderId="0" xfId="0" applyFont="1" applyFill="1" applyBorder="1" applyAlignment="1">
      <alignment horizontal="left" vertical="top"/>
    </xf>
    <xf numFmtId="49" fontId="67" fillId="2" borderId="0" xfId="0" applyNumberFormat="1" applyFont="1" applyFill="1" applyBorder="1" applyAlignment="1">
      <alignment horizontal="center" vertical="top"/>
    </xf>
    <xf numFmtId="176" fontId="64" fillId="2" borderId="0" xfId="0" applyFont="1" applyFill="1" applyBorder="1" applyAlignment="1">
      <alignment vertical="top"/>
    </xf>
    <xf numFmtId="176" fontId="67" fillId="2" borderId="0" xfId="0" applyFont="1" applyFill="1" applyBorder="1" applyAlignment="1">
      <alignment vertical="top"/>
    </xf>
    <xf numFmtId="168" fontId="67" fillId="2" borderId="0" xfId="2" applyNumberFormat="1" applyFont="1" applyFill="1" applyBorder="1" applyAlignment="1">
      <alignment vertical="top"/>
    </xf>
    <xf numFmtId="181" fontId="64" fillId="2" borderId="0" xfId="2" applyNumberFormat="1" applyFont="1" applyFill="1" applyBorder="1" applyAlignment="1">
      <alignment vertical="center"/>
    </xf>
    <xf numFmtId="49" fontId="64" fillId="57" borderId="0" xfId="0" applyNumberFormat="1" applyFont="1" applyFill="1" applyBorder="1" applyAlignment="1">
      <alignment vertical="center"/>
    </xf>
    <xf numFmtId="176" fontId="64" fillId="57" borderId="0" xfId="0" applyFont="1" applyFill="1" applyBorder="1" applyAlignment="1">
      <alignment vertical="center" wrapText="1"/>
    </xf>
    <xf numFmtId="3" fontId="64" fillId="57" borderId="0" xfId="2" applyNumberFormat="1" applyFont="1" applyFill="1" applyAlignment="1">
      <alignment vertical="center"/>
    </xf>
    <xf numFmtId="176" fontId="64" fillId="57" borderId="0" xfId="0" applyFont="1" applyFill="1" applyAlignment="1"/>
    <xf numFmtId="176" fontId="64" fillId="2" borderId="0" xfId="0" applyFont="1" applyFill="1" applyAlignment="1">
      <alignment vertical="top"/>
    </xf>
    <xf numFmtId="176" fontId="68" fillId="2" borderId="0" xfId="0" applyFont="1" applyFill="1" applyBorder="1" applyAlignment="1">
      <alignment vertical="center" wrapText="1"/>
    </xf>
    <xf numFmtId="176" fontId="64" fillId="57" borderId="0" xfId="0" applyFont="1" applyFill="1" applyBorder="1" applyAlignment="1">
      <alignment vertical="center"/>
    </xf>
    <xf numFmtId="49" fontId="64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49" fontId="64" fillId="2" borderId="0" xfId="0" applyNumberFormat="1" applyFont="1" applyFill="1" applyAlignment="1">
      <alignment vertical="center"/>
    </xf>
    <xf numFmtId="176" fontId="64" fillId="60" borderId="0" xfId="0" applyFont="1" applyFill="1" applyAlignment="1">
      <alignment vertical="center"/>
    </xf>
    <xf numFmtId="49" fontId="9" fillId="2" borderId="0" xfId="0" applyNumberFormat="1" applyFont="1" applyFill="1" applyBorder="1" applyAlignment="1">
      <alignment vertical="top"/>
    </xf>
    <xf numFmtId="176" fontId="65" fillId="2" borderId="0" xfId="0" applyFont="1" applyFill="1" applyBorder="1" applyAlignment="1">
      <alignment vertical="center"/>
    </xf>
    <xf numFmtId="49" fontId="68" fillId="2" borderId="0" xfId="0" applyNumberFormat="1" applyFont="1" applyFill="1" applyBorder="1" applyAlignment="1">
      <alignment vertical="top"/>
    </xf>
    <xf numFmtId="49" fontId="68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left" vertical="center"/>
    </xf>
    <xf numFmtId="49" fontId="9" fillId="2" borderId="0" xfId="0" quotePrefix="1" applyNumberFormat="1" applyFont="1" applyFill="1" applyBorder="1" applyAlignment="1">
      <alignment horizontal="left" vertical="center"/>
    </xf>
    <xf numFmtId="49" fontId="9" fillId="57" borderId="0" xfId="0" applyNumberFormat="1" applyFont="1" applyFill="1" applyBorder="1" applyAlignment="1">
      <alignment vertical="center"/>
    </xf>
    <xf numFmtId="176" fontId="64" fillId="2" borderId="0" xfId="0" applyFont="1" applyFill="1" applyBorder="1" applyAlignment="1">
      <alignment horizontal="left" vertical="center" wrapText="1"/>
    </xf>
    <xf numFmtId="176" fontId="9" fillId="2" borderId="0" xfId="0" applyFont="1" applyFill="1" applyBorder="1" applyAlignment="1">
      <alignment vertical="center" wrapText="1"/>
    </xf>
    <xf numFmtId="176" fontId="9" fillId="57" borderId="0" xfId="0" applyFont="1" applyFill="1" applyBorder="1" applyAlignment="1">
      <alignment vertical="center"/>
    </xf>
    <xf numFmtId="176" fontId="9" fillId="57" borderId="0" xfId="0" applyFont="1" applyFill="1" applyAlignment="1"/>
    <xf numFmtId="168" fontId="68" fillId="2" borderId="0" xfId="2" applyNumberFormat="1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76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176" fontId="68" fillId="2" borderId="0" xfId="0" applyFont="1" applyFill="1" applyAlignment="1">
      <alignment vertical="center"/>
    </xf>
    <xf numFmtId="181" fontId="64" fillId="57" borderId="0" xfId="2" applyNumberFormat="1" applyFont="1" applyFill="1" applyAlignment="1">
      <alignment vertical="center"/>
    </xf>
    <xf numFmtId="181" fontId="9" fillId="2" borderId="0" xfId="2" applyNumberFormat="1" applyFont="1" applyFill="1" applyAlignment="1">
      <alignment vertical="center"/>
    </xf>
    <xf numFmtId="181" fontId="9" fillId="2" borderId="0" xfId="0" applyNumberFormat="1" applyFont="1" applyFill="1" applyBorder="1" applyAlignment="1">
      <alignment vertical="center"/>
    </xf>
    <xf numFmtId="181" fontId="9" fillId="2" borderId="0" xfId="2" applyNumberFormat="1" applyFont="1" applyFill="1" applyBorder="1" applyAlignment="1">
      <alignment vertical="center"/>
    </xf>
    <xf numFmtId="181" fontId="64" fillId="2" borderId="0" xfId="0" applyNumberFormat="1" applyFont="1" applyFill="1" applyAlignment="1">
      <alignment vertical="center"/>
    </xf>
    <xf numFmtId="181" fontId="64" fillId="2" borderId="0" xfId="2" applyNumberFormat="1" applyFont="1" applyFill="1" applyAlignment="1">
      <alignment vertical="center"/>
    </xf>
    <xf numFmtId="181" fontId="65" fillId="2" borderId="0" xfId="0" applyNumberFormat="1" applyFont="1" applyFill="1" applyBorder="1" applyAlignment="1">
      <alignment vertical="center"/>
    </xf>
    <xf numFmtId="176" fontId="64" fillId="2" borderId="0" xfId="0" applyFont="1" applyFill="1" applyAlignment="1">
      <alignment horizontal="left" vertical="center" indent="3"/>
    </xf>
    <xf numFmtId="176" fontId="65" fillId="2" borderId="0" xfId="0" applyFont="1" applyFill="1" applyAlignment="1">
      <alignment vertical="center"/>
    </xf>
    <xf numFmtId="3" fontId="64" fillId="2" borderId="0" xfId="0" applyNumberFormat="1" applyFont="1" applyFill="1" applyAlignment="1">
      <alignment vertical="center"/>
    </xf>
    <xf numFmtId="176" fontId="68" fillId="2" borderId="0" xfId="0" applyFont="1" applyFill="1" applyAlignment="1">
      <alignment horizontal="left" vertical="center" indent="3"/>
    </xf>
    <xf numFmtId="176" fontId="64" fillId="2" borderId="29" xfId="0" applyFont="1" applyFill="1" applyBorder="1" applyAlignment="1">
      <alignment horizontal="center" vertical="center"/>
    </xf>
    <xf numFmtId="176" fontId="64" fillId="2" borderId="0" xfId="0" applyFont="1" applyFill="1" applyBorder="1" applyAlignment="1">
      <alignment horizontal="center" vertical="top"/>
    </xf>
    <xf numFmtId="49" fontId="64" fillId="2" borderId="0" xfId="0" applyNumberFormat="1" applyFont="1" applyFill="1" applyBorder="1" applyAlignment="1">
      <alignment horizontal="center" vertical="top"/>
    </xf>
    <xf numFmtId="3" fontId="64" fillId="2" borderId="0" xfId="2" applyNumberFormat="1" applyFont="1" applyFill="1" applyBorder="1" applyAlignment="1">
      <alignment vertical="top"/>
    </xf>
    <xf numFmtId="3" fontId="64" fillId="57" borderId="0" xfId="2" applyNumberFormat="1" applyFont="1" applyFill="1" applyAlignment="1">
      <alignment horizontal="right" vertical="center"/>
    </xf>
    <xf numFmtId="176" fontId="9" fillId="57" borderId="0" xfId="0" applyFont="1" applyFill="1" applyAlignment="1">
      <alignment vertical="center"/>
    </xf>
    <xf numFmtId="3" fontId="9" fillId="2" borderId="0" xfId="0" applyNumberFormat="1" applyFont="1" applyFill="1" applyAlignment="1">
      <alignment horizontal="right" vertical="center"/>
    </xf>
    <xf numFmtId="49" fontId="68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top"/>
    </xf>
    <xf numFmtId="49" fontId="68" fillId="2" borderId="0" xfId="0" applyNumberFormat="1" applyFont="1" applyFill="1" applyBorder="1" applyAlignment="1">
      <alignment horizontal="left" vertical="top"/>
    </xf>
    <xf numFmtId="176" fontId="9" fillId="2" borderId="0" xfId="0" applyFont="1" applyFill="1" applyBorder="1" applyAlignment="1">
      <alignment vertical="top"/>
    </xf>
    <xf numFmtId="3" fontId="9" fillId="2" borderId="0" xfId="0" applyNumberFormat="1" applyFont="1" applyFill="1" applyAlignment="1">
      <alignment vertical="top"/>
    </xf>
    <xf numFmtId="166" fontId="9" fillId="2" borderId="0" xfId="2" applyFont="1" applyFill="1" applyAlignment="1">
      <alignment vertical="top"/>
    </xf>
    <xf numFmtId="181" fontId="9" fillId="2" borderId="0" xfId="0" applyNumberFormat="1" applyFont="1" applyFill="1" applyAlignment="1">
      <alignment vertical="center"/>
    </xf>
    <xf numFmtId="181" fontId="65" fillId="2" borderId="0" xfId="0" applyNumberFormat="1" applyFont="1" applyFill="1" applyAlignment="1">
      <alignment vertical="center"/>
    </xf>
    <xf numFmtId="181" fontId="64" fillId="2" borderId="0" xfId="0" applyNumberFormat="1" applyFont="1" applyFill="1" applyBorder="1" applyAlignment="1"/>
    <xf numFmtId="181" fontId="64" fillId="2" borderId="29" xfId="0" applyNumberFormat="1" applyFont="1" applyFill="1" applyBorder="1" applyAlignment="1"/>
    <xf numFmtId="181" fontId="67" fillId="2" borderId="0" xfId="0" applyNumberFormat="1" applyFont="1" applyFill="1" applyBorder="1" applyAlignment="1">
      <alignment horizontal="right" vertical="center"/>
    </xf>
    <xf numFmtId="181" fontId="64" fillId="2" borderId="0" xfId="2" applyNumberFormat="1" applyFont="1" applyFill="1" applyBorder="1" applyAlignment="1">
      <alignment vertical="top"/>
    </xf>
    <xf numFmtId="181" fontId="67" fillId="2" borderId="0" xfId="2" applyNumberFormat="1" applyFont="1" applyFill="1" applyBorder="1" applyAlignment="1">
      <alignment vertical="top"/>
    </xf>
    <xf numFmtId="181" fontId="64" fillId="57" borderId="0" xfId="2" applyNumberFormat="1" applyFont="1" applyFill="1" applyAlignment="1">
      <alignment horizontal="right" vertical="center"/>
    </xf>
    <xf numFmtId="181" fontId="9" fillId="2" borderId="0" xfId="2" applyNumberFormat="1" applyFont="1" applyFill="1" applyAlignment="1">
      <alignment horizontal="right" vertical="center"/>
    </xf>
    <xf numFmtId="181" fontId="9" fillId="2" borderId="0" xfId="0" applyNumberFormat="1" applyFont="1" applyFill="1" applyBorder="1" applyAlignment="1">
      <alignment horizontal="right" vertical="center"/>
    </xf>
    <xf numFmtId="181" fontId="9" fillId="2" borderId="0" xfId="2" applyNumberFormat="1" applyFont="1" applyFill="1" applyBorder="1" applyAlignment="1">
      <alignment horizontal="right" vertical="center"/>
    </xf>
    <xf numFmtId="181" fontId="64" fillId="2" borderId="0" xfId="2" applyNumberFormat="1" applyFont="1" applyFill="1" applyAlignment="1">
      <alignment horizontal="right" vertical="center"/>
    </xf>
    <xf numFmtId="181" fontId="64" fillId="2" borderId="0" xfId="2" applyNumberFormat="1" applyFont="1" applyFill="1" applyBorder="1" applyAlignment="1">
      <alignment horizontal="right" vertical="center"/>
    </xf>
    <xf numFmtId="181" fontId="9" fillId="2" borderId="0" xfId="0" applyNumberFormat="1" applyFont="1" applyFill="1" applyAlignment="1">
      <alignment horizontal="right" vertical="center"/>
    </xf>
    <xf numFmtId="181" fontId="68" fillId="2" borderId="0" xfId="0" applyNumberFormat="1" applyFont="1" applyFill="1" applyBorder="1" applyAlignment="1">
      <alignment horizontal="right" vertical="center"/>
    </xf>
    <xf numFmtId="181" fontId="9" fillId="2" borderId="0" xfId="0" applyNumberFormat="1" applyFont="1" applyFill="1" applyAlignment="1">
      <alignment vertical="top"/>
    </xf>
    <xf numFmtId="181" fontId="9" fillId="2" borderId="0" xfId="2" applyNumberFormat="1" applyFont="1" applyFill="1" applyAlignment="1">
      <alignment vertical="top"/>
    </xf>
    <xf numFmtId="49" fontId="9" fillId="2" borderId="0" xfId="0" applyNumberFormat="1" applyFont="1" applyFill="1" applyBorder="1" applyAlignment="1">
      <alignment horizontal="left" vertical="top"/>
    </xf>
    <xf numFmtId="176" fontId="64" fillId="2" borderId="0" xfId="0" applyFont="1" applyFill="1" applyBorder="1" applyAlignment="1">
      <alignment horizontal="left" vertical="top"/>
    </xf>
    <xf numFmtId="176" fontId="64" fillId="2" borderId="0" xfId="0" applyFont="1" applyFill="1" applyBorder="1" applyAlignment="1">
      <alignment horizontal="left" vertical="top" wrapText="1"/>
    </xf>
    <xf numFmtId="181" fontId="9" fillId="2" borderId="0" xfId="0" applyNumberFormat="1" applyFont="1" applyFill="1" applyBorder="1" applyAlignment="1">
      <alignment horizontal="right" vertical="top"/>
    </xf>
    <xf numFmtId="177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 indent="1"/>
    </xf>
    <xf numFmtId="3" fontId="64" fillId="2" borderId="0" xfId="0" applyNumberFormat="1" applyFont="1" applyFill="1" applyAlignment="1"/>
    <xf numFmtId="177" fontId="9" fillId="2" borderId="29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vertical="center"/>
    </xf>
    <xf numFmtId="49" fontId="64" fillId="57" borderId="0" xfId="0" applyNumberFormat="1" applyFont="1" applyFill="1" applyBorder="1" applyAlignment="1">
      <alignment horizontal="left" vertical="center"/>
    </xf>
    <xf numFmtId="176" fontId="68" fillId="2" borderId="0" xfId="0" applyFont="1" applyFill="1" applyBorder="1" applyAlignment="1">
      <alignment horizontal="left" vertical="center" wrapText="1"/>
    </xf>
    <xf numFmtId="3" fontId="64" fillId="2" borderId="0" xfId="2" applyNumberFormat="1" applyFont="1" applyFill="1" applyAlignment="1">
      <alignment horizontal="right" vertical="center"/>
    </xf>
    <xf numFmtId="3" fontId="64" fillId="57" borderId="0" xfId="2" applyNumberFormat="1" applyFont="1" applyFill="1" applyBorder="1" applyAlignment="1">
      <alignment horizontal="right" vertical="center"/>
    </xf>
    <xf numFmtId="176" fontId="64" fillId="57" borderId="0" xfId="0" applyFont="1" applyFill="1" applyBorder="1" applyAlignment="1">
      <alignment horizontal="left" vertical="center" wrapText="1"/>
    </xf>
    <xf numFmtId="3" fontId="64" fillId="57" borderId="0" xfId="0" applyNumberFormat="1" applyFont="1" applyFill="1" applyBorder="1" applyAlignment="1">
      <alignment horizontal="right" vertical="center"/>
    </xf>
    <xf numFmtId="176" fontId="9" fillId="2" borderId="0" xfId="0" applyFont="1" applyFill="1" applyBorder="1" applyAlignment="1">
      <alignment horizontal="left" vertical="center"/>
    </xf>
    <xf numFmtId="176" fontId="64" fillId="2" borderId="0" xfId="0" applyFont="1" applyFill="1" applyAlignment="1">
      <alignment horizontal="left" vertical="center" wrapText="1"/>
    </xf>
    <xf numFmtId="176" fontId="68" fillId="2" borderId="0" xfId="0" applyFont="1" applyFill="1" applyAlignment="1">
      <alignment horizontal="left" vertical="center" wrapText="1"/>
    </xf>
    <xf numFmtId="176" fontId="9" fillId="2" borderId="0" xfId="0" applyFont="1" applyFill="1" applyBorder="1" applyAlignment="1">
      <alignment horizontal="left" vertical="center" wrapText="1"/>
    </xf>
    <xf numFmtId="176" fontId="9" fillId="2" borderId="0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181" fontId="69" fillId="57" borderId="0" xfId="2" applyNumberFormat="1" applyFont="1" applyFill="1" applyAlignment="1">
      <alignment horizontal="right" vertical="center"/>
    </xf>
    <xf numFmtId="181" fontId="72" fillId="2" borderId="0" xfId="2" applyNumberFormat="1" applyFont="1" applyFill="1" applyAlignment="1">
      <alignment horizontal="right" vertical="center"/>
    </xf>
    <xf numFmtId="181" fontId="9" fillId="0" borderId="0" xfId="2" applyNumberFormat="1" applyFont="1" applyFill="1" applyAlignment="1">
      <alignment horizontal="right" vertical="center"/>
    </xf>
    <xf numFmtId="181" fontId="65" fillId="2" borderId="30" xfId="2" applyNumberFormat="1" applyFont="1" applyFill="1" applyBorder="1" applyAlignment="1">
      <alignment horizontal="right" vertical="center"/>
    </xf>
    <xf numFmtId="165" fontId="9" fillId="2" borderId="0" xfId="0" applyNumberFormat="1" applyFont="1" applyFill="1" applyAlignment="1">
      <alignment vertical="center"/>
    </xf>
    <xf numFmtId="176" fontId="69" fillId="2" borderId="0" xfId="0" applyFont="1" applyFill="1" applyAlignment="1">
      <alignment horizontal="left" indent="4"/>
    </xf>
    <xf numFmtId="176" fontId="70" fillId="2" borderId="0" xfId="0" applyFont="1" applyFill="1" applyAlignment="1">
      <alignment horizontal="left" vertical="center" indent="4"/>
    </xf>
    <xf numFmtId="168" fontId="67" fillId="2" borderId="0" xfId="2" applyNumberFormat="1" applyFont="1" applyFill="1" applyBorder="1" applyAlignment="1">
      <alignment horizontal="right" vertical="center"/>
    </xf>
    <xf numFmtId="168" fontId="72" fillId="2" borderId="0" xfId="2" applyNumberFormat="1" applyFont="1" applyFill="1" applyBorder="1" applyAlignment="1">
      <alignment vertical="center"/>
    </xf>
    <xf numFmtId="176" fontId="69" fillId="2" borderId="0" xfId="6391" applyFont="1" applyFill="1" applyBorder="1" applyAlignment="1">
      <alignment horizontal="left" indent="1"/>
    </xf>
    <xf numFmtId="176" fontId="70" fillId="0" borderId="0" xfId="6391" applyFont="1" applyBorder="1" applyAlignment="1">
      <alignment horizontal="left" vertical="center" indent="1"/>
    </xf>
    <xf numFmtId="176" fontId="70" fillId="2" borderId="0" xfId="0" applyFont="1" applyFill="1" applyBorder="1" applyAlignment="1">
      <alignment vertical="center"/>
    </xf>
    <xf numFmtId="176" fontId="64" fillId="2" borderId="0" xfId="0" applyFont="1" applyFill="1" applyBorder="1" applyAlignment="1">
      <alignment horizontal="left"/>
    </xf>
    <xf numFmtId="176" fontId="64" fillId="2" borderId="0" xfId="0" applyFont="1" applyFill="1" applyBorder="1" applyAlignment="1">
      <alignment vertical="top" wrapText="1"/>
    </xf>
    <xf numFmtId="168" fontId="64" fillId="2" borderId="0" xfId="2" applyNumberFormat="1" applyFont="1" applyFill="1" applyBorder="1" applyAlignment="1">
      <alignment horizontal="right" vertical="top" wrapText="1"/>
    </xf>
    <xf numFmtId="176" fontId="64" fillId="2" borderId="0" xfId="0" applyFont="1" applyFill="1" applyBorder="1" applyAlignment="1">
      <alignment horizontal="right" vertical="top" wrapText="1"/>
    </xf>
    <xf numFmtId="176" fontId="64" fillId="2" borderId="0" xfId="0" applyFont="1" applyFill="1" applyAlignment="1">
      <alignment vertical="top" wrapText="1"/>
    </xf>
    <xf numFmtId="176" fontId="64" fillId="2" borderId="26" xfId="0" applyFont="1" applyFill="1" applyBorder="1" applyAlignment="1">
      <alignment vertical="top" wrapText="1"/>
    </xf>
    <xf numFmtId="176" fontId="64" fillId="2" borderId="26" xfId="0" applyFont="1" applyFill="1" applyBorder="1" applyAlignment="1">
      <alignment horizontal="left" vertical="top" wrapText="1"/>
    </xf>
    <xf numFmtId="168" fontId="68" fillId="2" borderId="26" xfId="2" applyNumberFormat="1" applyFont="1" applyFill="1" applyBorder="1" applyAlignment="1">
      <alignment horizontal="right" vertical="top" wrapText="1"/>
    </xf>
    <xf numFmtId="176" fontId="68" fillId="2" borderId="0" xfId="0" applyFont="1" applyFill="1" applyBorder="1" applyAlignment="1">
      <alignment horizontal="right" vertical="top" wrapText="1"/>
    </xf>
    <xf numFmtId="176" fontId="68" fillId="2" borderId="26" xfId="0" applyFont="1" applyFill="1" applyBorder="1" applyAlignment="1">
      <alignment horizontal="right" vertical="top" wrapText="1"/>
    </xf>
    <xf numFmtId="168" fontId="76" fillId="2" borderId="0" xfId="2" applyNumberFormat="1" applyFont="1" applyFill="1" applyBorder="1" applyAlignment="1">
      <alignment horizontal="right" vertical="center"/>
    </xf>
    <xf numFmtId="3" fontId="76" fillId="2" borderId="0" xfId="2" applyNumberFormat="1" applyFont="1" applyFill="1" applyBorder="1" applyAlignment="1">
      <alignment vertical="center"/>
    </xf>
    <xf numFmtId="176" fontId="64" fillId="2" borderId="30" xfId="0" applyFont="1" applyFill="1" applyBorder="1" applyAlignment="1">
      <alignment vertical="center"/>
    </xf>
    <xf numFmtId="176" fontId="9" fillId="2" borderId="25" xfId="0" applyFont="1" applyFill="1" applyBorder="1" applyAlignment="1">
      <alignment vertical="center"/>
    </xf>
    <xf numFmtId="176" fontId="64" fillId="58" borderId="0" xfId="0" applyFont="1" applyFill="1" applyBorder="1" applyAlignment="1">
      <alignment vertical="center"/>
    </xf>
    <xf numFmtId="168" fontId="68" fillId="2" borderId="0" xfId="2" applyNumberFormat="1" applyFont="1" applyFill="1" applyBorder="1" applyAlignment="1">
      <alignment horizontal="right" vertical="top" wrapText="1"/>
    </xf>
    <xf numFmtId="3" fontId="64" fillId="2" borderId="0" xfId="2" applyNumberFormat="1" applyFont="1" applyFill="1" applyBorder="1" applyAlignment="1">
      <alignment vertical="center"/>
    </xf>
    <xf numFmtId="176" fontId="64" fillId="2" borderId="25" xfId="0" applyFont="1" applyFill="1" applyBorder="1" applyAlignment="1">
      <alignment horizontal="left" vertical="center"/>
    </xf>
    <xf numFmtId="168" fontId="9" fillId="2" borderId="25" xfId="2" applyNumberFormat="1" applyFont="1" applyFill="1" applyBorder="1" applyAlignment="1">
      <alignment horizontal="right" vertical="center"/>
    </xf>
    <xf numFmtId="176" fontId="68" fillId="2" borderId="0" xfId="0" applyFont="1" applyFill="1" applyAlignment="1">
      <alignment horizontal="left" vertical="center"/>
    </xf>
    <xf numFmtId="176" fontId="9" fillId="2" borderId="0" xfId="0" quotePrefix="1" applyFont="1" applyFill="1" applyAlignment="1">
      <alignment vertical="center"/>
    </xf>
    <xf numFmtId="176" fontId="64" fillId="2" borderId="0" xfId="6393" applyFont="1" applyFill="1" applyBorder="1" applyAlignment="1">
      <alignment vertical="top"/>
    </xf>
    <xf numFmtId="176" fontId="69" fillId="2" borderId="0" xfId="6393" applyFont="1" applyFill="1" applyBorder="1" applyAlignment="1">
      <alignment horizontal="left" indent="1"/>
    </xf>
    <xf numFmtId="176" fontId="64" fillId="2" borderId="0" xfId="6393" applyFont="1" applyFill="1" applyBorder="1" applyAlignment="1">
      <alignment horizontal="right"/>
    </xf>
    <xf numFmtId="176" fontId="69" fillId="2" borderId="0" xfId="6393" applyFont="1" applyFill="1" applyBorder="1" applyAlignment="1">
      <alignment horizontal="left" indent="3"/>
    </xf>
    <xf numFmtId="176" fontId="64" fillId="2" borderId="0" xfId="6393" applyFont="1" applyFill="1" applyAlignment="1">
      <alignment vertical="top"/>
    </xf>
    <xf numFmtId="176" fontId="9" fillId="2" borderId="0" xfId="6393" applyFont="1" applyFill="1" applyBorder="1" applyAlignment="1">
      <alignment vertical="top"/>
    </xf>
    <xf numFmtId="176" fontId="70" fillId="0" borderId="0" xfId="6393" applyFont="1" applyBorder="1" applyAlignment="1">
      <alignment horizontal="left" vertical="center" indent="1"/>
    </xf>
    <xf numFmtId="168" fontId="9" fillId="2" borderId="0" xfId="6394" applyNumberFormat="1" applyFont="1" applyFill="1" applyBorder="1" applyAlignment="1">
      <alignment horizontal="right" vertical="top"/>
    </xf>
    <xf numFmtId="176" fontId="68" fillId="2" borderId="0" xfId="6393" applyFont="1" applyFill="1" applyBorder="1" applyAlignment="1">
      <alignment horizontal="right" vertical="top"/>
    </xf>
    <xf numFmtId="176" fontId="9" fillId="2" borderId="0" xfId="6393" applyFont="1" applyFill="1" applyAlignment="1">
      <alignment vertical="top"/>
    </xf>
    <xf numFmtId="176" fontId="64" fillId="2" borderId="0" xfId="6393" applyFont="1" applyFill="1" applyBorder="1" applyAlignment="1">
      <alignment vertical="top" wrapText="1"/>
    </xf>
    <xf numFmtId="176" fontId="64" fillId="2" borderId="0" xfId="6393" applyFont="1" applyFill="1" applyBorder="1" applyAlignment="1">
      <alignment horizontal="left" vertical="top" wrapText="1"/>
    </xf>
    <xf numFmtId="168" fontId="64" fillId="2" borderId="0" xfId="6394" applyNumberFormat="1" applyFont="1" applyFill="1" applyBorder="1" applyAlignment="1">
      <alignment horizontal="right" vertical="top" wrapText="1"/>
    </xf>
    <xf numFmtId="176" fontId="64" fillId="2" borderId="0" xfId="6393" applyFont="1" applyFill="1" applyBorder="1" applyAlignment="1">
      <alignment horizontal="right" vertical="top" wrapText="1"/>
    </xf>
    <xf numFmtId="176" fontId="64" fillId="2" borderId="0" xfId="6393" applyFont="1" applyFill="1" applyAlignment="1">
      <alignment vertical="top" wrapText="1"/>
    </xf>
    <xf numFmtId="176" fontId="64" fillId="2" borderId="26" xfId="6393" applyFont="1" applyFill="1" applyBorder="1" applyAlignment="1">
      <alignment vertical="top" wrapText="1"/>
    </xf>
    <xf numFmtId="176" fontId="64" fillId="2" borderId="26" xfId="6393" applyFont="1" applyFill="1" applyBorder="1" applyAlignment="1">
      <alignment horizontal="left" vertical="top" wrapText="1"/>
    </xf>
    <xf numFmtId="168" fontId="64" fillId="2" borderId="26" xfId="2" applyNumberFormat="1" applyFont="1" applyFill="1" applyBorder="1" applyAlignment="1">
      <alignment vertical="top" wrapText="1"/>
    </xf>
    <xf numFmtId="168" fontId="68" fillId="2" borderId="26" xfId="6394" applyNumberFormat="1" applyFont="1" applyFill="1" applyBorder="1" applyAlignment="1">
      <alignment horizontal="right" vertical="top" wrapText="1"/>
    </xf>
    <xf numFmtId="176" fontId="68" fillId="2" borderId="0" xfId="6393" applyFont="1" applyFill="1" applyBorder="1" applyAlignment="1">
      <alignment horizontal="right" vertical="top" wrapText="1"/>
    </xf>
    <xf numFmtId="176" fontId="68" fillId="2" borderId="26" xfId="6393" applyFont="1" applyFill="1" applyBorder="1" applyAlignment="1">
      <alignment horizontal="right" vertical="top" wrapText="1"/>
    </xf>
    <xf numFmtId="176" fontId="64" fillId="2" borderId="0" xfId="6393" applyFont="1" applyFill="1" applyBorder="1" applyAlignment="1">
      <alignment vertical="center" wrapText="1"/>
    </xf>
    <xf numFmtId="168" fontId="76" fillId="2" borderId="0" xfId="6394" applyNumberFormat="1" applyFont="1" applyFill="1" applyBorder="1" applyAlignment="1">
      <alignment horizontal="right" vertical="center"/>
    </xf>
    <xf numFmtId="3" fontId="64" fillId="2" borderId="0" xfId="6394" applyNumberFormat="1" applyFont="1" applyFill="1" applyBorder="1" applyAlignment="1">
      <alignment vertical="center"/>
    </xf>
    <xf numFmtId="168" fontId="64" fillId="61" borderId="0" xfId="6394" applyNumberFormat="1" applyFont="1" applyFill="1" applyAlignment="1">
      <alignment vertical="center"/>
    </xf>
    <xf numFmtId="176" fontId="64" fillId="2" borderId="0" xfId="6393" applyFont="1" applyFill="1" applyAlignment="1">
      <alignment vertical="center"/>
    </xf>
    <xf numFmtId="176" fontId="64" fillId="62" borderId="0" xfId="6393" applyFont="1" applyFill="1" applyBorder="1" applyAlignment="1">
      <alignment vertical="center"/>
    </xf>
    <xf numFmtId="176" fontId="9" fillId="2" borderId="0" xfId="6393" applyFont="1" applyFill="1" applyAlignment="1"/>
    <xf numFmtId="176" fontId="9" fillId="2" borderId="0" xfId="6393" applyFont="1" applyFill="1" applyAlignment="1">
      <alignment horizontal="right" vertical="center"/>
    </xf>
    <xf numFmtId="176" fontId="70" fillId="2" borderId="0" xfId="6393" applyFont="1" applyFill="1" applyBorder="1" applyAlignment="1">
      <alignment horizontal="left" vertical="center" indent="3"/>
    </xf>
    <xf numFmtId="0" fontId="64" fillId="2" borderId="26" xfId="6393" applyNumberFormat="1" applyFont="1" applyFill="1" applyBorder="1" applyAlignment="1">
      <alignment vertical="top" wrapText="1"/>
    </xf>
    <xf numFmtId="1" fontId="64" fillId="2" borderId="0" xfId="6393" applyNumberFormat="1" applyFont="1" applyFill="1" applyBorder="1" applyAlignment="1">
      <alignment horizontal="center" vertical="center"/>
    </xf>
    <xf numFmtId="49" fontId="64" fillId="2" borderId="0" xfId="6393" applyNumberFormat="1" applyFont="1" applyFill="1" applyBorder="1" applyAlignment="1">
      <alignment vertical="center"/>
    </xf>
    <xf numFmtId="3" fontId="64" fillId="2" borderId="0" xfId="6394" applyNumberFormat="1" applyFont="1" applyFill="1" applyBorder="1" applyAlignment="1">
      <alignment horizontal="right" vertical="center"/>
    </xf>
    <xf numFmtId="176" fontId="9" fillId="2" borderId="25" xfId="6393" applyFont="1" applyFill="1" applyBorder="1" applyAlignment="1">
      <alignment vertical="center"/>
    </xf>
    <xf numFmtId="176" fontId="64" fillId="2" borderId="25" xfId="6393" applyFont="1" applyFill="1" applyBorder="1" applyAlignment="1">
      <alignment horizontal="left" vertical="center"/>
    </xf>
    <xf numFmtId="168" fontId="9" fillId="2" borderId="25" xfId="6394" applyNumberFormat="1" applyFont="1" applyFill="1" applyBorder="1" applyAlignment="1">
      <alignment horizontal="right" vertical="center"/>
    </xf>
    <xf numFmtId="176" fontId="68" fillId="2" borderId="0" xfId="6393" applyFont="1" applyFill="1" applyAlignment="1">
      <alignment horizontal="left" vertical="center"/>
    </xf>
    <xf numFmtId="176" fontId="68" fillId="2" borderId="0" xfId="6393" applyFont="1" applyFill="1" applyAlignment="1">
      <alignment vertical="center"/>
    </xf>
    <xf numFmtId="176" fontId="64" fillId="2" borderId="0" xfId="6393" quotePrefix="1" applyFont="1" applyFill="1" applyAlignment="1">
      <alignment vertical="center"/>
    </xf>
    <xf numFmtId="166" fontId="9" fillId="2" borderId="0" xfId="6394" applyFont="1" applyFill="1" applyAlignment="1">
      <alignment horizontal="right" vertical="center"/>
    </xf>
    <xf numFmtId="1" fontId="9" fillId="2" borderId="0" xfId="0" applyNumberFormat="1" applyFont="1" applyFill="1" applyAlignment="1">
      <alignment horizontal="left" vertical="center"/>
    </xf>
    <xf numFmtId="1" fontId="72" fillId="2" borderId="0" xfId="0" applyNumberFormat="1" applyFont="1" applyFill="1" applyAlignment="1">
      <alignment horizontal="left" vertical="center"/>
    </xf>
    <xf numFmtId="176" fontId="64" fillId="2" borderId="0" xfId="0" applyFont="1" applyFill="1" applyBorder="1" applyAlignment="1">
      <alignment horizontal="left" vertical="center"/>
    </xf>
    <xf numFmtId="182" fontId="9" fillId="2" borderId="0" xfId="2" applyNumberFormat="1" applyFont="1" applyFill="1" applyBorder="1" applyAlignment="1">
      <alignment horizontal="right" vertical="center"/>
    </xf>
    <xf numFmtId="182" fontId="72" fillId="2" borderId="0" xfId="2" applyNumberFormat="1" applyFont="1" applyFill="1" applyBorder="1" applyAlignment="1">
      <alignment horizontal="right" vertical="center"/>
    </xf>
    <xf numFmtId="3" fontId="71" fillId="0" borderId="30" xfId="2" applyNumberFormat="1" applyFont="1" applyFill="1" applyBorder="1" applyAlignment="1">
      <alignment horizontal="right" vertical="center"/>
    </xf>
    <xf numFmtId="170" fontId="64" fillId="2" borderId="0" xfId="2" applyNumberFormat="1" applyFont="1" applyFill="1" applyBorder="1" applyAlignment="1">
      <alignment horizontal="right" vertical="center"/>
    </xf>
    <xf numFmtId="3" fontId="9" fillId="2" borderId="0" xfId="2" applyNumberFormat="1" applyFont="1" applyFill="1" applyBorder="1" applyAlignment="1">
      <alignment vertical="center"/>
    </xf>
    <xf numFmtId="3" fontId="64" fillId="2" borderId="0" xfId="2" applyNumberFormat="1" applyFont="1" applyFill="1" applyAlignment="1">
      <alignment vertical="center"/>
    </xf>
    <xf numFmtId="3" fontId="65" fillId="2" borderId="0" xfId="0" applyNumberFormat="1" applyFont="1" applyFill="1" applyBorder="1" applyAlignment="1">
      <alignment vertical="center"/>
    </xf>
    <xf numFmtId="3" fontId="67" fillId="2" borderId="0" xfId="2" applyNumberFormat="1" applyFont="1" applyFill="1" applyBorder="1" applyAlignment="1">
      <alignment vertical="top"/>
    </xf>
    <xf numFmtId="168" fontId="64" fillId="2" borderId="30" xfId="2" applyNumberFormat="1" applyFont="1" applyFill="1" applyBorder="1" applyAlignment="1">
      <alignment horizontal="right" vertical="center"/>
    </xf>
    <xf numFmtId="3" fontId="64" fillId="2" borderId="0" xfId="0" applyNumberFormat="1" applyFont="1" applyFill="1" applyBorder="1" applyAlignment="1">
      <alignment horizontal="right"/>
    </xf>
    <xf numFmtId="1" fontId="9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86" fontId="64" fillId="2" borderId="0" xfId="2" applyNumberFormat="1" applyFont="1" applyFill="1" applyBorder="1" applyAlignment="1">
      <alignment horizontal="center" vertical="center"/>
    </xf>
    <xf numFmtId="183" fontId="64" fillId="2" borderId="0" xfId="2" applyNumberFormat="1" applyFont="1" applyFill="1" applyBorder="1" applyAlignment="1">
      <alignment horizontal="center" vertical="center"/>
    </xf>
    <xf numFmtId="183" fontId="64" fillId="58" borderId="0" xfId="2" applyNumberFormat="1" applyFont="1" applyFill="1" applyAlignment="1">
      <alignment horizontal="center" vertical="center"/>
    </xf>
    <xf numFmtId="183" fontId="69" fillId="59" borderId="0" xfId="2" applyNumberFormat="1" applyFont="1" applyFill="1" applyAlignment="1">
      <alignment horizontal="center" vertical="center"/>
    </xf>
    <xf numFmtId="176" fontId="64" fillId="2" borderId="0" xfId="0" applyFont="1" applyFill="1" applyAlignment="1">
      <alignment horizontal="left" vertical="center"/>
    </xf>
    <xf numFmtId="1" fontId="9" fillId="2" borderId="0" xfId="0" applyNumberFormat="1" applyFont="1" applyFill="1" applyAlignment="1">
      <alignment horizontal="center" vertical="center"/>
    </xf>
    <xf numFmtId="182" fontId="64" fillId="2" borderId="0" xfId="0" applyNumberFormat="1" applyFont="1" applyFill="1" applyBorder="1" applyAlignment="1">
      <alignment horizontal="right" vertical="center"/>
    </xf>
    <xf numFmtId="3" fontId="68" fillId="2" borderId="0" xfId="0" applyNumberFormat="1" applyFont="1" applyFill="1" applyBorder="1" applyAlignment="1">
      <alignment horizontal="right" vertical="center"/>
    </xf>
    <xf numFmtId="170" fontId="64" fillId="57" borderId="0" xfId="2" applyNumberFormat="1" applyFont="1" applyFill="1" applyAlignment="1">
      <alignment horizontal="right" vertical="center"/>
    </xf>
    <xf numFmtId="182" fontId="64" fillId="57" borderId="0" xfId="2" applyNumberFormat="1" applyFont="1" applyFill="1" applyAlignment="1">
      <alignment vertical="center"/>
    </xf>
    <xf numFmtId="182" fontId="64" fillId="57" borderId="0" xfId="2" applyNumberFormat="1" applyFont="1" applyFill="1" applyAlignment="1">
      <alignment horizontal="right" vertical="center"/>
    </xf>
    <xf numFmtId="182" fontId="69" fillId="57" borderId="0" xfId="2" applyNumberFormat="1" applyFont="1" applyFill="1" applyAlignment="1">
      <alignment horizontal="right" vertical="center"/>
    </xf>
    <xf numFmtId="176" fontId="64" fillId="2" borderId="0" xfId="0" applyFont="1" applyFill="1" applyBorder="1" applyAlignment="1">
      <alignment horizontal="left" vertical="center"/>
    </xf>
    <xf numFmtId="176" fontId="64" fillId="2" borderId="0" xfId="0" applyFont="1" applyFill="1" applyAlignment="1">
      <alignment horizontal="left" vertical="center"/>
    </xf>
    <xf numFmtId="176" fontId="9" fillId="63" borderId="0" xfId="0" applyFont="1" applyFill="1" applyAlignment="1">
      <alignment vertical="center"/>
    </xf>
    <xf numFmtId="176" fontId="64" fillId="2" borderId="27" xfId="0" applyFont="1" applyFill="1" applyBorder="1" applyAlignment="1">
      <alignment vertical="center"/>
    </xf>
    <xf numFmtId="3" fontId="64" fillId="2" borderId="27" xfId="2" applyNumberFormat="1" applyFont="1" applyFill="1" applyBorder="1" applyAlignment="1">
      <alignment vertical="center"/>
    </xf>
    <xf numFmtId="181" fontId="64" fillId="2" borderId="27" xfId="2" applyNumberFormat="1" applyFont="1" applyFill="1" applyBorder="1" applyAlignment="1">
      <alignment vertical="center"/>
    </xf>
    <xf numFmtId="3" fontId="64" fillId="2" borderId="27" xfId="2" applyNumberFormat="1" applyFont="1" applyFill="1" applyBorder="1" applyAlignment="1">
      <alignment horizontal="right" vertical="center"/>
    </xf>
    <xf numFmtId="3" fontId="64" fillId="2" borderId="27" xfId="0" applyNumberFormat="1" applyFont="1" applyFill="1" applyBorder="1" applyAlignment="1">
      <alignment horizontal="right" vertical="center"/>
    </xf>
    <xf numFmtId="181" fontId="64" fillId="2" borderId="27" xfId="2" applyNumberFormat="1" applyFont="1" applyFill="1" applyBorder="1" applyAlignment="1">
      <alignment horizontal="right" vertical="center"/>
    </xf>
    <xf numFmtId="181" fontId="64" fillId="2" borderId="27" xfId="0" applyNumberFormat="1" applyFont="1" applyFill="1" applyBorder="1" applyAlignment="1">
      <alignment horizontal="right" vertical="center"/>
    </xf>
    <xf numFmtId="176" fontId="9" fillId="2" borderId="27" xfId="0" applyFont="1" applyFill="1" applyBorder="1" applyAlignment="1">
      <alignment vertical="center"/>
    </xf>
    <xf numFmtId="3" fontId="64" fillId="2" borderId="27" xfId="2" applyNumberFormat="1" applyFont="1" applyFill="1" applyBorder="1" applyAlignment="1">
      <alignment horizontal="left" vertical="center"/>
    </xf>
    <xf numFmtId="176" fontId="64" fillId="58" borderId="27" xfId="0" applyFont="1" applyFill="1" applyBorder="1" applyAlignment="1">
      <alignment vertical="center"/>
    </xf>
    <xf numFmtId="176" fontId="64" fillId="63" borderId="0" xfId="0" applyFont="1" applyFill="1" applyBorder="1" applyAlignment="1">
      <alignment vertical="center" wrapText="1"/>
    </xf>
    <xf numFmtId="176" fontId="9" fillId="2" borderId="2" xfId="0" applyFont="1" applyFill="1" applyBorder="1" applyAlignment="1">
      <alignment vertical="top"/>
    </xf>
    <xf numFmtId="176" fontId="68" fillId="2" borderId="2" xfId="0" applyFont="1" applyFill="1" applyBorder="1" applyAlignment="1">
      <alignment horizontal="left" vertical="top"/>
    </xf>
    <xf numFmtId="176" fontId="75" fillId="0" borderId="2" xfId="0" applyFont="1" applyBorder="1" applyAlignment="1">
      <alignment horizontal="left" vertical="center" indent="3"/>
    </xf>
    <xf numFmtId="168" fontId="9" fillId="2" borderId="2" xfId="2" applyNumberFormat="1" applyFont="1" applyFill="1" applyBorder="1" applyAlignment="1">
      <alignment horizontal="right" vertical="top"/>
    </xf>
    <xf numFmtId="176" fontId="64" fillId="63" borderId="0" xfId="6393" applyFont="1" applyFill="1" applyBorder="1" applyAlignment="1">
      <alignment vertical="center" wrapText="1"/>
    </xf>
    <xf numFmtId="176" fontId="9" fillId="2" borderId="2" xfId="6393" applyFont="1" applyFill="1" applyBorder="1" applyAlignment="1">
      <alignment vertical="center"/>
    </xf>
    <xf numFmtId="176" fontId="65" fillId="2" borderId="2" xfId="6393" applyFont="1" applyFill="1" applyBorder="1" applyAlignment="1">
      <alignment horizontal="left" vertical="center"/>
    </xf>
    <xf numFmtId="168" fontId="9" fillId="2" borderId="2" xfId="6394" applyNumberFormat="1" applyFont="1" applyFill="1" applyBorder="1" applyAlignment="1">
      <alignment horizontal="right" vertical="center"/>
    </xf>
    <xf numFmtId="176" fontId="64" fillId="2" borderId="27" xfId="6393" applyFont="1" applyFill="1" applyBorder="1" applyAlignment="1">
      <alignment vertical="center"/>
    </xf>
    <xf numFmtId="3" fontId="64" fillId="2" borderId="27" xfId="6394" applyNumberFormat="1" applyFont="1" applyFill="1" applyBorder="1" applyAlignment="1">
      <alignment horizontal="right" vertical="center"/>
    </xf>
    <xf numFmtId="168" fontId="64" fillId="2" borderId="27" xfId="6394" applyNumberFormat="1" applyFont="1" applyFill="1" applyBorder="1" applyAlignment="1">
      <alignment horizontal="right" vertical="center"/>
    </xf>
    <xf numFmtId="176" fontId="64" fillId="62" borderId="27" xfId="6393" applyFont="1" applyFill="1" applyBorder="1" applyAlignment="1">
      <alignment vertical="center"/>
    </xf>
    <xf numFmtId="49" fontId="64" fillId="2" borderId="27" xfId="6393" applyNumberFormat="1" applyFont="1" applyFill="1" applyBorder="1" applyAlignment="1">
      <alignment vertical="center"/>
    </xf>
    <xf numFmtId="176" fontId="64" fillId="2" borderId="27" xfId="6393" applyFont="1" applyFill="1" applyBorder="1" applyAlignment="1">
      <alignment horizontal="left" vertical="center"/>
    </xf>
    <xf numFmtId="176" fontId="64" fillId="2" borderId="27" xfId="6393" applyFont="1" applyFill="1" applyBorder="1" applyAlignment="1">
      <alignment vertical="top"/>
    </xf>
    <xf numFmtId="182" fontId="64" fillId="2" borderId="27" xfId="6394" applyNumberFormat="1" applyFont="1" applyFill="1" applyBorder="1" applyAlignment="1">
      <alignment horizontal="right" vertical="center"/>
    </xf>
    <xf numFmtId="170" fontId="64" fillId="2" borderId="27" xfId="6394" applyNumberFormat="1" applyFont="1" applyFill="1" applyBorder="1" applyAlignment="1">
      <alignment horizontal="right" vertical="center"/>
    </xf>
    <xf numFmtId="49" fontId="64" fillId="2" borderId="27" xfId="0" applyNumberFormat="1" applyFont="1" applyFill="1" applyBorder="1" applyAlignment="1">
      <alignment vertical="center"/>
    </xf>
    <xf numFmtId="176" fontId="64" fillId="2" borderId="27" xfId="0" applyFont="1" applyFill="1" applyBorder="1" applyAlignment="1">
      <alignment horizontal="left" vertical="center"/>
    </xf>
    <xf numFmtId="176" fontId="64" fillId="2" borderId="27" xfId="0" applyFont="1" applyFill="1" applyBorder="1" applyAlignment="1">
      <alignment vertical="top"/>
    </xf>
    <xf numFmtId="168" fontId="64" fillId="2" borderId="27" xfId="2" applyNumberFormat="1" applyFont="1" applyFill="1" applyBorder="1" applyAlignment="1">
      <alignment horizontal="right" vertical="center"/>
    </xf>
    <xf numFmtId="176" fontId="64" fillId="2" borderId="0" xfId="0" applyFont="1" applyFill="1" applyAlignment="1">
      <alignment horizontal="left" vertical="center"/>
    </xf>
    <xf numFmtId="176" fontId="64" fillId="2" borderId="0" xfId="0" applyFont="1" applyFill="1" applyAlignment="1">
      <alignment horizontal="left" vertical="top"/>
    </xf>
    <xf numFmtId="168" fontId="9" fillId="2" borderId="0" xfId="2" applyNumberFormat="1" applyFont="1" applyFill="1" applyAlignment="1">
      <alignment horizontal="right" vertical="top"/>
    </xf>
    <xf numFmtId="3" fontId="64" fillId="2" borderId="0" xfId="2" applyNumberFormat="1" applyFont="1" applyFill="1" applyAlignment="1">
      <alignment horizontal="right" vertical="top"/>
    </xf>
    <xf numFmtId="176" fontId="68" fillId="2" borderId="0" xfId="0" applyFont="1" applyFill="1" applyAlignment="1">
      <alignment vertical="top"/>
    </xf>
    <xf numFmtId="168" fontId="64" fillId="2" borderId="0" xfId="2" applyNumberFormat="1" applyFont="1" applyFill="1" applyBorder="1" applyAlignment="1">
      <alignment vertical="top"/>
    </xf>
    <xf numFmtId="168" fontId="9" fillId="2" borderId="0" xfId="2" applyNumberFormat="1" applyFont="1" applyFill="1" applyAlignment="1">
      <alignment vertical="top"/>
    </xf>
    <xf numFmtId="168" fontId="9" fillId="2" borderId="0" xfId="2" applyNumberFormat="1" applyFont="1" applyFill="1" applyBorder="1" applyAlignment="1">
      <alignment horizontal="center" vertical="center"/>
    </xf>
    <xf numFmtId="176" fontId="64" fillId="2" borderId="0" xfId="0" applyFont="1" applyFill="1" applyBorder="1" applyAlignment="1">
      <alignment vertical="top" wrapText="1"/>
    </xf>
    <xf numFmtId="168" fontId="9" fillId="2" borderId="0" xfId="2" applyNumberFormat="1" applyFont="1" applyFill="1" applyBorder="1" applyAlignment="1">
      <alignment horizontal="right" vertical="top"/>
    </xf>
    <xf numFmtId="176" fontId="9" fillId="2" borderId="1" xfId="0" applyFont="1" applyFill="1" applyBorder="1" applyAlignment="1">
      <alignment vertical="center"/>
    </xf>
    <xf numFmtId="176" fontId="65" fillId="2" borderId="1" xfId="0" applyFont="1" applyFill="1" applyBorder="1" applyAlignment="1">
      <alignment horizontal="left" vertical="center"/>
    </xf>
    <xf numFmtId="168" fontId="9" fillId="2" borderId="1" xfId="2" applyNumberFormat="1" applyFont="1" applyFill="1" applyBorder="1" applyAlignment="1">
      <alignment horizontal="right" vertical="center"/>
    </xf>
    <xf numFmtId="3" fontId="64" fillId="2" borderId="1" xfId="0" applyNumberFormat="1" applyFont="1" applyFill="1" applyBorder="1" applyAlignment="1"/>
    <xf numFmtId="1" fontId="64" fillId="63" borderId="28" xfId="0" applyNumberFormat="1" applyFont="1" applyFill="1" applyBorder="1" applyAlignment="1">
      <alignment horizontal="right" vertical="center"/>
    </xf>
    <xf numFmtId="176" fontId="64" fillId="0" borderId="0" xfId="0" applyFont="1" applyFill="1" applyBorder="1" applyAlignment="1">
      <alignment vertical="center"/>
    </xf>
    <xf numFmtId="176" fontId="9" fillId="0" borderId="0" xfId="0" applyFont="1" applyFill="1" applyBorder="1" applyAlignment="1">
      <alignment vertical="center"/>
    </xf>
    <xf numFmtId="166" fontId="64" fillId="0" borderId="0" xfId="2" applyFont="1" applyFill="1" applyBorder="1" applyAlignment="1">
      <alignment vertical="center"/>
    </xf>
    <xf numFmtId="187" fontId="64" fillId="0" borderId="0" xfId="0" applyNumberFormat="1" applyFont="1" applyFill="1" applyBorder="1" applyAlignment="1">
      <alignment vertical="center"/>
    </xf>
    <xf numFmtId="0" fontId="64" fillId="0" borderId="0" xfId="0" applyNumberFormat="1" applyFont="1" applyFill="1" applyBorder="1" applyAlignment="1">
      <alignment vertical="center"/>
    </xf>
    <xf numFmtId="171" fontId="64" fillId="0" borderId="0" xfId="6328" applyNumberFormat="1" applyFont="1" applyFill="1" applyBorder="1" applyAlignment="1"/>
    <xf numFmtId="176" fontId="64" fillId="0" borderId="0" xfId="0" applyFont="1" applyFill="1" applyBorder="1" applyAlignment="1"/>
    <xf numFmtId="176" fontId="64" fillId="0" borderId="0" xfId="0" applyFont="1" applyFill="1" applyBorder="1" applyAlignment="1">
      <alignment vertical="top"/>
    </xf>
    <xf numFmtId="0" fontId="64" fillId="0" borderId="0" xfId="0" applyNumberFormat="1" applyFont="1" applyFill="1" applyBorder="1" applyAlignment="1"/>
    <xf numFmtId="176" fontId="9" fillId="0" borderId="0" xfId="0" applyFont="1" applyFill="1" applyBorder="1" applyAlignment="1"/>
    <xf numFmtId="176" fontId="9" fillId="0" borderId="0" xfId="0" applyFont="1" applyFill="1" applyBorder="1" applyAlignment="1">
      <alignment vertical="top"/>
    </xf>
    <xf numFmtId="166" fontId="64" fillId="0" borderId="0" xfId="2" applyFont="1" applyFill="1" applyBorder="1" applyAlignment="1"/>
    <xf numFmtId="3" fontId="9" fillId="0" borderId="0" xfId="0" applyNumberFormat="1" applyFont="1" applyFill="1" applyBorder="1" applyAlignment="1">
      <alignment vertical="center"/>
    </xf>
    <xf numFmtId="3" fontId="64" fillId="0" borderId="0" xfId="0" applyNumberFormat="1" applyFont="1" applyFill="1" applyBorder="1" applyAlignment="1">
      <alignment vertical="center"/>
    </xf>
    <xf numFmtId="190" fontId="64" fillId="0" borderId="0" xfId="0" applyNumberFormat="1" applyFont="1" applyFill="1" applyBorder="1" applyAlignment="1">
      <alignment vertical="center"/>
    </xf>
    <xf numFmtId="191" fontId="64" fillId="0" borderId="0" xfId="0" applyNumberFormat="1" applyFont="1" applyFill="1" applyBorder="1" applyAlignment="1">
      <alignment vertical="center"/>
    </xf>
    <xf numFmtId="0" fontId="64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vertical="top"/>
    </xf>
    <xf numFmtId="3" fontId="64" fillId="0" borderId="0" xfId="0" applyNumberFormat="1" applyFont="1" applyFill="1" applyBorder="1" applyAlignment="1">
      <alignment horizontal="right"/>
    </xf>
    <xf numFmtId="1" fontId="64" fillId="0" borderId="0" xfId="0" applyNumberFormat="1" applyFont="1" applyFill="1" applyBorder="1" applyAlignment="1">
      <alignment horizontal="right" vertical="center"/>
    </xf>
    <xf numFmtId="168" fontId="9" fillId="0" borderId="0" xfId="6394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vertical="center"/>
    </xf>
    <xf numFmtId="176" fontId="9" fillId="0" borderId="0" xfId="0" applyFont="1" applyFill="1" applyBorder="1" applyAlignment="1">
      <alignment horizontal="right" vertical="center"/>
    </xf>
    <xf numFmtId="176" fontId="9" fillId="0" borderId="0" xfId="0" applyFont="1" applyFill="1" applyBorder="1" applyAlignment="1">
      <alignment horizontal="right"/>
    </xf>
    <xf numFmtId="176" fontId="64" fillId="0" borderId="0" xfId="0" applyFont="1" applyFill="1" applyBorder="1" applyAlignment="1">
      <alignment horizontal="center" vertical="center"/>
    </xf>
    <xf numFmtId="176" fontId="69" fillId="0" borderId="0" xfId="0" applyFont="1" applyFill="1" applyBorder="1" applyAlignment="1">
      <alignment horizontal="center" vertical="center"/>
    </xf>
    <xf numFmtId="188" fontId="64" fillId="0" borderId="0" xfId="0" applyNumberFormat="1" applyFont="1" applyFill="1" applyBorder="1" applyAlignment="1">
      <alignment vertical="center"/>
    </xf>
    <xf numFmtId="176" fontId="2" fillId="0" borderId="0" xfId="0" applyFont="1" applyFill="1" applyBorder="1"/>
    <xf numFmtId="2" fontId="0" fillId="0" borderId="0" xfId="0" applyNumberFormat="1" applyFill="1" applyBorder="1"/>
    <xf numFmtId="176" fontId="0" fillId="0" borderId="0" xfId="0" applyFill="1" applyBorder="1"/>
    <xf numFmtId="2" fontId="64" fillId="0" borderId="0" xfId="0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176" fontId="65" fillId="0" borderId="0" xfId="0" applyFont="1" applyFill="1" applyBorder="1" applyAlignment="1">
      <alignment vertical="center"/>
    </xf>
    <xf numFmtId="3" fontId="72" fillId="0" borderId="0" xfId="2" applyNumberFormat="1" applyFont="1" applyFill="1" applyBorder="1" applyAlignment="1">
      <alignment horizontal="right" vertical="center"/>
    </xf>
    <xf numFmtId="176" fontId="71" fillId="0" borderId="0" xfId="0" applyFont="1" applyFill="1" applyBorder="1" applyAlignment="1">
      <alignment vertical="center"/>
    </xf>
    <xf numFmtId="176" fontId="9" fillId="0" borderId="0" xfId="6393" applyFont="1" applyFill="1" applyBorder="1" applyAlignment="1">
      <alignment vertical="center"/>
    </xf>
    <xf numFmtId="3" fontId="9" fillId="0" borderId="0" xfId="6394" applyNumberFormat="1" applyFont="1" applyFill="1" applyBorder="1" applyAlignment="1">
      <alignment horizontal="right" vertical="center"/>
    </xf>
    <xf numFmtId="176" fontId="9" fillId="0" borderId="0" xfId="6393" applyFont="1" applyFill="1" applyBorder="1" applyAlignment="1">
      <alignment horizontal="right" vertical="center"/>
    </xf>
    <xf numFmtId="170" fontId="9" fillId="0" borderId="0" xfId="2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166" fontId="9" fillId="0" borderId="0" xfId="2" applyFont="1" applyFill="1" applyBorder="1" applyAlignment="1">
      <alignment horizontal="right" vertical="center"/>
    </xf>
    <xf numFmtId="168" fontId="72" fillId="0" borderId="0" xfId="2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 vertical="center"/>
    </xf>
    <xf numFmtId="3" fontId="64" fillId="0" borderId="0" xfId="2" applyNumberFormat="1" applyFont="1" applyFill="1" applyBorder="1" applyAlignment="1">
      <alignment horizontal="right" vertical="center"/>
    </xf>
    <xf numFmtId="166" fontId="64" fillId="0" borderId="0" xfId="2" applyFont="1" applyFill="1" applyBorder="1" applyAlignment="1">
      <alignment horizontal="right" vertical="center"/>
    </xf>
    <xf numFmtId="168" fontId="69" fillId="0" borderId="0" xfId="2" applyNumberFormat="1" applyFont="1" applyFill="1" applyBorder="1" applyAlignment="1">
      <alignment horizontal="right"/>
    </xf>
    <xf numFmtId="168" fontId="9" fillId="0" borderId="0" xfId="2" applyNumberFormat="1" applyFont="1" applyFill="1" applyBorder="1" applyAlignment="1">
      <alignment horizontal="right"/>
    </xf>
    <xf numFmtId="168" fontId="71" fillId="0" borderId="0" xfId="2" applyNumberFormat="1" applyFont="1" applyFill="1" applyBorder="1" applyAlignment="1">
      <alignment horizontal="right"/>
    </xf>
    <xf numFmtId="168" fontId="64" fillId="0" borderId="0" xfId="2" applyNumberFormat="1" applyFont="1" applyFill="1" applyBorder="1" applyAlignment="1">
      <alignment horizontal="right"/>
    </xf>
    <xf numFmtId="168" fontId="67" fillId="0" borderId="0" xfId="2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vertical="center"/>
    </xf>
    <xf numFmtId="166" fontId="9" fillId="0" borderId="0" xfId="2" applyFont="1" applyFill="1" applyBorder="1" applyAlignment="1">
      <alignment vertical="center"/>
    </xf>
    <xf numFmtId="170" fontId="9" fillId="0" borderId="0" xfId="2" applyNumberFormat="1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vertical="center"/>
    </xf>
    <xf numFmtId="183" fontId="9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right" vertical="center"/>
    </xf>
    <xf numFmtId="181" fontId="59" fillId="0" borderId="0" xfId="2" applyNumberFormat="1" applyFont="1" applyFill="1" applyBorder="1" applyAlignment="1">
      <alignment horizontal="right" vertical="center"/>
    </xf>
    <xf numFmtId="181" fontId="61" fillId="0" borderId="0" xfId="2" applyNumberFormat="1" applyFont="1" applyFill="1" applyBorder="1" applyAlignment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181" fontId="4" fillId="0" borderId="0" xfId="2" applyNumberFormat="1" applyFont="1" applyFill="1" applyBorder="1" applyAlignment="1">
      <alignment horizontal="right" vertical="center"/>
    </xf>
    <xf numFmtId="3" fontId="58" fillId="0" borderId="0" xfId="2" applyNumberFormat="1" applyFont="1" applyFill="1" applyBorder="1" applyAlignment="1">
      <alignment horizontal="right" vertical="center"/>
    </xf>
    <xf numFmtId="169" fontId="62" fillId="0" borderId="0" xfId="2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vertical="center"/>
    </xf>
    <xf numFmtId="181" fontId="60" fillId="0" borderId="0" xfId="2" applyNumberFormat="1" applyFont="1" applyFill="1" applyBorder="1" applyAlignment="1">
      <alignment horizontal="right" vertical="top"/>
    </xf>
    <xf numFmtId="181" fontId="4" fillId="0" borderId="0" xfId="2" applyNumberFormat="1" applyFont="1" applyFill="1" applyBorder="1" applyAlignment="1">
      <alignment horizontal="right" vertical="top"/>
    </xf>
    <xf numFmtId="176" fontId="5" fillId="0" borderId="0" xfId="0" applyFont="1" applyFill="1" applyBorder="1" applyAlignment="1">
      <alignment horizontal="right" vertical="center"/>
    </xf>
    <xf numFmtId="170" fontId="5" fillId="0" borderId="0" xfId="2" applyNumberFormat="1" applyFont="1" applyFill="1" applyBorder="1" applyAlignment="1">
      <alignment horizontal="right" vertical="center"/>
    </xf>
    <xf numFmtId="168" fontId="5" fillId="0" borderId="0" xfId="0" applyNumberFormat="1" applyFont="1" applyFill="1" applyBorder="1" applyAlignment="1">
      <alignment horizontal="right" vertical="center"/>
    </xf>
    <xf numFmtId="166" fontId="5" fillId="0" borderId="0" xfId="2" applyFont="1" applyFill="1" applyBorder="1" applyAlignment="1">
      <alignment horizontal="right" vertical="center"/>
    </xf>
    <xf numFmtId="176" fontId="64" fillId="0" borderId="0" xfId="0" applyFont="1" applyFill="1" applyBorder="1" applyAlignment="1">
      <alignment vertical="top" wrapText="1"/>
    </xf>
    <xf numFmtId="176" fontId="64" fillId="0" borderId="0" xfId="0" applyFont="1" applyFill="1" applyBorder="1" applyAlignment="1">
      <alignment vertical="center" wrapText="1"/>
    </xf>
    <xf numFmtId="183" fontId="64" fillId="0" borderId="0" xfId="0" applyNumberFormat="1" applyFont="1" applyFill="1" applyBorder="1" applyAlignment="1">
      <alignment vertical="center"/>
    </xf>
    <xf numFmtId="185" fontId="64" fillId="0" borderId="0" xfId="0" applyNumberFormat="1" applyFont="1" applyFill="1" applyBorder="1" applyAlignment="1">
      <alignment vertical="center"/>
    </xf>
    <xf numFmtId="168" fontId="64" fillId="0" borderId="0" xfId="2" applyNumberFormat="1" applyFont="1" applyFill="1" applyBorder="1" applyAlignment="1">
      <alignment vertical="center"/>
    </xf>
    <xf numFmtId="185" fontId="64" fillId="0" borderId="0" xfId="2" applyNumberFormat="1" applyFont="1" applyFill="1" applyBorder="1" applyAlignment="1">
      <alignment vertical="center"/>
    </xf>
    <xf numFmtId="185" fontId="9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 applyBorder="1" applyAlignment="1"/>
    <xf numFmtId="168" fontId="9" fillId="0" borderId="0" xfId="2" applyNumberFormat="1" applyFont="1" applyFill="1" applyBorder="1" applyAlignment="1">
      <alignment horizontal="right" vertical="center"/>
    </xf>
    <xf numFmtId="179" fontId="65" fillId="0" borderId="0" xfId="2" applyNumberFormat="1" applyFont="1" applyFill="1" applyBorder="1" applyAlignment="1">
      <alignment vertical="center"/>
    </xf>
    <xf numFmtId="167" fontId="64" fillId="0" borderId="0" xfId="2" applyNumberFormat="1" applyFont="1" applyFill="1" applyBorder="1" applyAlignment="1">
      <alignment vertical="center"/>
    </xf>
    <xf numFmtId="189" fontId="64" fillId="0" borderId="0" xfId="0" applyNumberFormat="1" applyFont="1" applyFill="1" applyBorder="1" applyAlignment="1">
      <alignment vertical="center"/>
    </xf>
    <xf numFmtId="176" fontId="64" fillId="0" borderId="0" xfId="6393" applyFont="1" applyFill="1" applyBorder="1" applyAlignment="1">
      <alignment vertical="top" wrapText="1"/>
    </xf>
    <xf numFmtId="176" fontId="64" fillId="0" borderId="0" xfId="6393" applyFont="1" applyFill="1" applyBorder="1" applyAlignment="1">
      <alignment vertical="center" wrapText="1"/>
    </xf>
    <xf numFmtId="176" fontId="64" fillId="0" borderId="0" xfId="6393" applyFont="1" applyFill="1" applyBorder="1" applyAlignment="1">
      <alignment vertical="center"/>
    </xf>
    <xf numFmtId="176" fontId="64" fillId="0" borderId="0" xfId="6393" applyFont="1" applyFill="1" applyBorder="1" applyAlignment="1">
      <alignment vertical="top"/>
    </xf>
    <xf numFmtId="176" fontId="9" fillId="0" borderId="0" xfId="6393" applyFont="1" applyFill="1" applyBorder="1" applyAlignment="1">
      <alignment vertical="top"/>
    </xf>
    <xf numFmtId="168" fontId="64" fillId="0" borderId="0" xfId="6394" applyNumberFormat="1" applyFont="1" applyFill="1" applyBorder="1" applyAlignment="1">
      <alignment vertical="center"/>
    </xf>
    <xf numFmtId="176" fontId="65" fillId="0" borderId="0" xfId="6393" applyFont="1" applyFill="1" applyBorder="1" applyAlignment="1">
      <alignment vertical="center"/>
    </xf>
    <xf numFmtId="166" fontId="65" fillId="0" borderId="0" xfId="2" applyFont="1" applyFill="1" applyBorder="1" applyAlignment="1">
      <alignment vertical="center"/>
    </xf>
    <xf numFmtId="188" fontId="9" fillId="0" borderId="0" xfId="6394" applyNumberFormat="1" applyFont="1" applyFill="1" applyBorder="1" applyAlignment="1">
      <alignment horizontal="right" vertical="center"/>
    </xf>
    <xf numFmtId="180" fontId="64" fillId="0" borderId="0" xfId="6394" applyNumberFormat="1" applyFont="1" applyFill="1" applyBorder="1" applyAlignment="1">
      <alignment vertical="center"/>
    </xf>
    <xf numFmtId="180" fontId="64" fillId="0" borderId="0" xfId="2" applyNumberFormat="1" applyFont="1" applyFill="1" applyBorder="1" applyAlignment="1">
      <alignment vertical="center"/>
    </xf>
    <xf numFmtId="179" fontId="64" fillId="0" borderId="0" xfId="6394" applyNumberFormat="1" applyFont="1" applyFill="1" applyBorder="1" applyAlignment="1">
      <alignment vertical="center"/>
    </xf>
    <xf numFmtId="170" fontId="9" fillId="0" borderId="0" xfId="6394" applyNumberFormat="1" applyFont="1" applyFill="1" applyBorder="1" applyAlignment="1">
      <alignment horizontal="right" vertical="center"/>
    </xf>
    <xf numFmtId="184" fontId="9" fillId="0" borderId="0" xfId="6394" applyNumberFormat="1" applyFont="1" applyFill="1" applyBorder="1" applyAlignment="1">
      <alignment horizontal="right" vertical="center"/>
    </xf>
    <xf numFmtId="170" fontId="77" fillId="0" borderId="0" xfId="6394" applyNumberFormat="1" applyFont="1" applyFill="1" applyBorder="1" applyAlignment="1">
      <alignment horizontal="right" vertical="center"/>
    </xf>
    <xf numFmtId="168" fontId="77" fillId="0" borderId="0" xfId="6394" applyNumberFormat="1" applyFont="1" applyFill="1" applyBorder="1" applyAlignment="1">
      <alignment horizontal="right" vertical="center"/>
    </xf>
    <xf numFmtId="1" fontId="64" fillId="0" borderId="0" xfId="6393" applyNumberFormat="1" applyFont="1" applyFill="1" applyBorder="1" applyAlignment="1">
      <alignment vertical="center"/>
    </xf>
    <xf numFmtId="166" fontId="64" fillId="0" borderId="0" xfId="6394" applyNumberFormat="1" applyFont="1" applyFill="1" applyBorder="1" applyAlignment="1">
      <alignment vertical="center"/>
    </xf>
    <xf numFmtId="176" fontId="9" fillId="0" borderId="0" xfId="6393" applyFont="1" applyFill="1" applyBorder="1" applyAlignment="1"/>
    <xf numFmtId="176" fontId="70" fillId="2" borderId="0" xfId="6393" applyFont="1" applyFill="1" applyBorder="1" applyAlignment="1">
      <alignment horizontal="left" vertical="center" indent="1"/>
    </xf>
    <xf numFmtId="49" fontId="64" fillId="57" borderId="0" xfId="0" applyNumberFormat="1" applyFont="1" applyFill="1" applyBorder="1" applyAlignment="1">
      <alignment horizontal="left" vertical="center"/>
    </xf>
    <xf numFmtId="176" fontId="64" fillId="2" borderId="0" xfId="0" applyFont="1" applyFill="1" applyBorder="1" applyAlignment="1">
      <alignment horizontal="left" vertical="center"/>
    </xf>
    <xf numFmtId="49" fontId="68" fillId="2" borderId="0" xfId="0" applyNumberFormat="1" applyFont="1" applyFill="1" applyBorder="1" applyAlignment="1">
      <alignment horizontal="left" vertical="top"/>
    </xf>
    <xf numFmtId="176" fontId="68" fillId="2" borderId="0" xfId="0" applyFont="1" applyFill="1" applyBorder="1" applyAlignment="1">
      <alignment horizontal="left" vertical="top"/>
    </xf>
    <xf numFmtId="176" fontId="68" fillId="2" borderId="0" xfId="0" applyFont="1" applyFill="1" applyBorder="1" applyAlignment="1">
      <alignment horizontal="left" vertical="center"/>
    </xf>
    <xf numFmtId="176" fontId="64" fillId="2" borderId="0" xfId="0" applyFont="1" applyFill="1" applyAlignment="1">
      <alignment horizontal="left" vertical="center"/>
    </xf>
    <xf numFmtId="176" fontId="78" fillId="2" borderId="0" xfId="0" applyFont="1" applyFill="1" applyAlignment="1">
      <alignment horizontal="left" vertical="center"/>
    </xf>
    <xf numFmtId="3" fontId="64" fillId="2" borderId="0" xfId="0" applyNumberFormat="1" applyFont="1" applyFill="1" applyBorder="1" applyAlignment="1">
      <alignment horizontal="right"/>
    </xf>
    <xf numFmtId="3" fontId="64" fillId="2" borderId="29" xfId="0" applyNumberFormat="1" applyFont="1" applyFill="1" applyBorder="1" applyAlignment="1">
      <alignment horizontal="right"/>
    </xf>
    <xf numFmtId="1" fontId="9" fillId="2" borderId="0" xfId="0" applyNumberFormat="1" applyFont="1" applyFill="1" applyBorder="1" applyAlignment="1">
      <alignment horizontal="center" vertical="center"/>
    </xf>
    <xf numFmtId="176" fontId="68" fillId="2" borderId="0" xfId="0" applyFont="1" applyFill="1" applyBorder="1" applyAlignment="1">
      <alignment vertical="top" wrapText="1"/>
    </xf>
    <xf numFmtId="176" fontId="64" fillId="2" borderId="0" xfId="0" applyFont="1" applyFill="1" applyBorder="1" applyAlignment="1">
      <alignment vertical="top" wrapText="1"/>
    </xf>
    <xf numFmtId="176" fontId="64" fillId="63" borderId="28" xfId="0" applyFont="1" applyFill="1" applyBorder="1" applyAlignment="1">
      <alignment horizontal="left" vertical="center"/>
    </xf>
    <xf numFmtId="176" fontId="64" fillId="57" borderId="0" xfId="0" applyFont="1" applyFill="1" applyBorder="1" applyAlignment="1">
      <alignment vertical="center" wrapText="1"/>
    </xf>
    <xf numFmtId="176" fontId="64" fillId="2" borderId="27" xfId="0" applyFont="1" applyFill="1" applyBorder="1" applyAlignment="1">
      <alignment horizontal="left" vertical="center"/>
    </xf>
    <xf numFmtId="176" fontId="9" fillId="2" borderId="0" xfId="0" applyFont="1" applyFill="1" applyBorder="1" applyAlignment="1">
      <alignment horizontal="left" vertical="center"/>
    </xf>
    <xf numFmtId="176" fontId="64" fillId="2" borderId="0" xfId="0" applyFont="1" applyFill="1" applyBorder="1" applyAlignment="1">
      <alignment horizontal="left" vertical="center" wrapText="1"/>
    </xf>
    <xf numFmtId="176" fontId="68" fillId="0" borderId="0" xfId="0" applyFont="1" applyFill="1" applyBorder="1" applyAlignment="1">
      <alignment horizontal="left" vertical="center" wrapText="1"/>
    </xf>
    <xf numFmtId="176" fontId="64" fillId="63" borderId="28" xfId="0" applyFont="1" applyFill="1" applyBorder="1" applyAlignment="1">
      <alignment horizontal="left" vertical="center" indent="1"/>
    </xf>
    <xf numFmtId="181" fontId="64" fillId="2" borderId="0" xfId="0" applyNumberFormat="1" applyFont="1" applyFill="1" applyBorder="1" applyAlignment="1">
      <alignment horizontal="right"/>
    </xf>
    <xf numFmtId="181" fontId="64" fillId="2" borderId="29" xfId="0" applyNumberFormat="1" applyFont="1" applyFill="1" applyBorder="1" applyAlignment="1">
      <alignment horizontal="right"/>
    </xf>
    <xf numFmtId="176" fontId="64" fillId="2" borderId="0" xfId="0" applyFont="1" applyFill="1" applyBorder="1" applyAlignment="1">
      <alignment vertical="center" wrapText="1"/>
    </xf>
    <xf numFmtId="176" fontId="78" fillId="0" borderId="0" xfId="0" applyFont="1" applyFill="1" applyAlignment="1">
      <alignment horizontal="left" vertical="center"/>
    </xf>
    <xf numFmtId="1" fontId="9" fillId="2" borderId="0" xfId="0" applyNumberFormat="1" applyFont="1" applyFill="1" applyAlignment="1">
      <alignment horizontal="center" vertical="center"/>
    </xf>
    <xf numFmtId="1" fontId="64" fillId="63" borderId="2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176" fontId="64" fillId="2" borderId="0" xfId="0" applyFont="1" applyFill="1" applyBorder="1" applyAlignment="1">
      <alignment horizontal="left" vertical="center" indent="1"/>
    </xf>
    <xf numFmtId="176" fontId="64" fillId="2" borderId="0" xfId="0" applyFont="1" applyFill="1" applyBorder="1" applyAlignment="1">
      <alignment horizontal="center" vertical="top"/>
    </xf>
    <xf numFmtId="176" fontId="70" fillId="2" borderId="0" xfId="0" applyFont="1" applyFill="1" applyBorder="1" applyAlignment="1">
      <alignment horizontal="left" vertical="center" indent="1"/>
    </xf>
    <xf numFmtId="176" fontId="78" fillId="2" borderId="0" xfId="0" applyFont="1" applyFill="1" applyBorder="1" applyAlignment="1">
      <alignment horizontal="center" vertical="center"/>
    </xf>
    <xf numFmtId="3" fontId="64" fillId="2" borderId="2" xfId="0" applyNumberFormat="1" applyFont="1" applyFill="1" applyBorder="1" applyAlignment="1">
      <alignment horizontal="right"/>
    </xf>
    <xf numFmtId="1" fontId="64" fillId="63" borderId="24" xfId="6393" applyNumberFormat="1" applyFont="1" applyFill="1" applyBorder="1" applyAlignment="1">
      <alignment horizontal="center" vertical="center"/>
    </xf>
    <xf numFmtId="49" fontId="9" fillId="2" borderId="0" xfId="6393" applyNumberFormat="1" applyFont="1" applyFill="1" applyBorder="1" applyAlignment="1">
      <alignment horizontal="center" vertical="center"/>
    </xf>
    <xf numFmtId="3" fontId="64" fillId="2" borderId="0" xfId="6393" applyNumberFormat="1" applyFont="1" applyFill="1" applyBorder="1" applyAlignment="1">
      <alignment horizontal="right"/>
    </xf>
    <xf numFmtId="3" fontId="64" fillId="2" borderId="2" xfId="6393" applyNumberFormat="1" applyFont="1" applyFill="1" applyBorder="1" applyAlignment="1">
      <alignment horizontal="right"/>
    </xf>
    <xf numFmtId="176" fontId="78" fillId="2" borderId="0" xfId="6393" applyFont="1" applyFill="1" applyBorder="1" applyAlignment="1">
      <alignment horizontal="center" vertical="center"/>
    </xf>
  </cellXfs>
  <cellStyles count="6395">
    <cellStyle name="20% - Accent1 2" xfId="64"/>
    <cellStyle name="20% - Accent1 2 2" xfId="3358"/>
    <cellStyle name="20% - Accent1 2 2 2" xfId="5949"/>
    <cellStyle name="20% - Accent1 2 2 3" xfId="6086"/>
    <cellStyle name="20% - Accent1 2 3" xfId="3357"/>
    <cellStyle name="20% - Accent1 2 4" xfId="5948"/>
    <cellStyle name="20% - Accent1 2 5" xfId="6085"/>
    <cellStyle name="20% - Accent1 3" xfId="65"/>
    <cellStyle name="20% - Accent1 3 2" xfId="3360"/>
    <cellStyle name="20% - Accent1 3 2 2" xfId="5951"/>
    <cellStyle name="20% - Accent1 3 2 3" xfId="6088"/>
    <cellStyle name="20% - Accent1 3 3" xfId="3359"/>
    <cellStyle name="20% - Accent1 3 4" xfId="5950"/>
    <cellStyle name="20% - Accent1 3 5" xfId="6087"/>
    <cellStyle name="20% - Accent1 4" xfId="3333"/>
    <cellStyle name="20% - Accent2 2" xfId="66"/>
    <cellStyle name="20% - Accent2 2 2" xfId="3362"/>
    <cellStyle name="20% - Accent2 2 2 2" xfId="5953"/>
    <cellStyle name="20% - Accent2 2 2 3" xfId="6090"/>
    <cellStyle name="20% - Accent2 2 3" xfId="3361"/>
    <cellStyle name="20% - Accent2 2 4" xfId="5952"/>
    <cellStyle name="20% - Accent2 2 5" xfId="6089"/>
    <cellStyle name="20% - Accent2 3" xfId="67"/>
    <cellStyle name="20% - Accent2 3 2" xfId="3364"/>
    <cellStyle name="20% - Accent2 3 2 2" xfId="5955"/>
    <cellStyle name="20% - Accent2 3 2 3" xfId="6092"/>
    <cellStyle name="20% - Accent2 3 3" xfId="3363"/>
    <cellStyle name="20% - Accent2 3 4" xfId="5954"/>
    <cellStyle name="20% - Accent2 3 5" xfId="6091"/>
    <cellStyle name="20% - Accent2 4" xfId="3337"/>
    <cellStyle name="20% - Accent3 2" xfId="68"/>
    <cellStyle name="20% - Accent3 2 2" xfId="3366"/>
    <cellStyle name="20% - Accent3 2 2 2" xfId="5957"/>
    <cellStyle name="20% - Accent3 2 2 3" xfId="6094"/>
    <cellStyle name="20% - Accent3 2 3" xfId="3365"/>
    <cellStyle name="20% - Accent3 2 4" xfId="5956"/>
    <cellStyle name="20% - Accent3 2 5" xfId="6093"/>
    <cellStyle name="20% - Accent3 3" xfId="69"/>
    <cellStyle name="20% - Accent3 3 2" xfId="3368"/>
    <cellStyle name="20% - Accent3 3 2 2" xfId="5959"/>
    <cellStyle name="20% - Accent3 3 2 3" xfId="6096"/>
    <cellStyle name="20% - Accent3 3 3" xfId="3367"/>
    <cellStyle name="20% - Accent3 3 4" xfId="5958"/>
    <cellStyle name="20% - Accent3 3 5" xfId="6095"/>
    <cellStyle name="20% - Accent3 4" xfId="3341"/>
    <cellStyle name="20% - Accent4 2" xfId="70"/>
    <cellStyle name="20% - Accent4 2 2" xfId="3370"/>
    <cellStyle name="20% - Accent4 2 2 2" xfId="5961"/>
    <cellStyle name="20% - Accent4 2 2 3" xfId="6098"/>
    <cellStyle name="20% - Accent4 2 3" xfId="3369"/>
    <cellStyle name="20% - Accent4 2 4" xfId="5960"/>
    <cellStyle name="20% - Accent4 2 5" xfId="6097"/>
    <cellStyle name="20% - Accent4 3" xfId="71"/>
    <cellStyle name="20% - Accent4 3 2" xfId="3372"/>
    <cellStyle name="20% - Accent4 3 2 2" xfId="5963"/>
    <cellStyle name="20% - Accent4 3 2 3" xfId="6100"/>
    <cellStyle name="20% - Accent4 3 3" xfId="3371"/>
    <cellStyle name="20% - Accent4 3 4" xfId="5962"/>
    <cellStyle name="20% - Accent4 3 5" xfId="6099"/>
    <cellStyle name="20% - Accent4 4" xfId="3345"/>
    <cellStyle name="20% - Accent5 2" xfId="72"/>
    <cellStyle name="20% - Accent5 2 2" xfId="3374"/>
    <cellStyle name="20% - Accent5 2 2 2" xfId="5965"/>
    <cellStyle name="20% - Accent5 2 2 3" xfId="6102"/>
    <cellStyle name="20% - Accent5 2 3" xfId="3373"/>
    <cellStyle name="20% - Accent5 2 4" xfId="5964"/>
    <cellStyle name="20% - Accent5 2 5" xfId="6101"/>
    <cellStyle name="20% - Accent5 3" xfId="73"/>
    <cellStyle name="20% - Accent5 3 2" xfId="3376"/>
    <cellStyle name="20% - Accent5 3 2 2" xfId="5967"/>
    <cellStyle name="20% - Accent5 3 2 3" xfId="6104"/>
    <cellStyle name="20% - Accent5 3 3" xfId="3375"/>
    <cellStyle name="20% - Accent5 3 4" xfId="5966"/>
    <cellStyle name="20% - Accent5 3 5" xfId="6103"/>
    <cellStyle name="20% - Accent5 4" xfId="3349"/>
    <cellStyle name="20% - Accent6 2" xfId="74"/>
    <cellStyle name="20% - Accent6 2 2" xfId="3378"/>
    <cellStyle name="20% - Accent6 2 2 2" xfId="5969"/>
    <cellStyle name="20% - Accent6 2 2 3" xfId="6106"/>
    <cellStyle name="20% - Accent6 2 3" xfId="3377"/>
    <cellStyle name="20% - Accent6 2 4" xfId="5968"/>
    <cellStyle name="20% - Accent6 2 5" xfId="6105"/>
    <cellStyle name="20% - Accent6 3" xfId="75"/>
    <cellStyle name="20% - Accent6 3 2" xfId="3380"/>
    <cellStyle name="20% - Accent6 3 2 2" xfId="5971"/>
    <cellStyle name="20% - Accent6 3 2 3" xfId="6108"/>
    <cellStyle name="20% - Accent6 3 3" xfId="3379"/>
    <cellStyle name="20% - Accent6 3 4" xfId="5970"/>
    <cellStyle name="20% - Accent6 3 5" xfId="6107"/>
    <cellStyle name="20% - Accent6 4" xfId="3353"/>
    <cellStyle name="2002 1" xfId="76"/>
    <cellStyle name="2002 1 2" xfId="6222"/>
    <cellStyle name="40% - Accent1 2" xfId="77"/>
    <cellStyle name="40% - Accent1 2 2" xfId="3382"/>
    <cellStyle name="40% - Accent1 2 2 2" xfId="5973"/>
    <cellStyle name="40% - Accent1 2 2 3" xfId="6110"/>
    <cellStyle name="40% - Accent1 2 3" xfId="3381"/>
    <cellStyle name="40% - Accent1 2 4" xfId="5972"/>
    <cellStyle name="40% - Accent1 2 5" xfId="6109"/>
    <cellStyle name="40% - Accent1 3" xfId="78"/>
    <cellStyle name="40% - Accent1 3 2" xfId="3384"/>
    <cellStyle name="40% - Accent1 3 2 2" xfId="5975"/>
    <cellStyle name="40% - Accent1 3 2 3" xfId="6112"/>
    <cellStyle name="40% - Accent1 3 3" xfId="3383"/>
    <cellStyle name="40% - Accent1 3 4" xfId="5974"/>
    <cellStyle name="40% - Accent1 3 5" xfId="6111"/>
    <cellStyle name="40% - Accent1 4" xfId="3334"/>
    <cellStyle name="40% - Accent2 2" xfId="79"/>
    <cellStyle name="40% - Accent2 2 2" xfId="3386"/>
    <cellStyle name="40% - Accent2 2 2 2" xfId="5977"/>
    <cellStyle name="40% - Accent2 2 2 3" xfId="6114"/>
    <cellStyle name="40% - Accent2 2 3" xfId="3385"/>
    <cellStyle name="40% - Accent2 2 4" xfId="5976"/>
    <cellStyle name="40% - Accent2 2 5" xfId="6113"/>
    <cellStyle name="40% - Accent2 3" xfId="80"/>
    <cellStyle name="40% - Accent2 3 2" xfId="3388"/>
    <cellStyle name="40% - Accent2 3 2 2" xfId="5979"/>
    <cellStyle name="40% - Accent2 3 2 3" xfId="6116"/>
    <cellStyle name="40% - Accent2 3 3" xfId="3387"/>
    <cellStyle name="40% - Accent2 3 4" xfId="5978"/>
    <cellStyle name="40% - Accent2 3 5" xfId="6115"/>
    <cellStyle name="40% - Accent2 4" xfId="3338"/>
    <cellStyle name="40% - Accent3 2" xfId="81"/>
    <cellStyle name="40% - Accent3 2 2" xfId="3390"/>
    <cellStyle name="40% - Accent3 2 2 2" xfId="5981"/>
    <cellStyle name="40% - Accent3 2 2 3" xfId="6118"/>
    <cellStyle name="40% - Accent3 2 3" xfId="3389"/>
    <cellStyle name="40% - Accent3 2 4" xfId="5980"/>
    <cellStyle name="40% - Accent3 2 5" xfId="6117"/>
    <cellStyle name="40% - Accent3 3" xfId="82"/>
    <cellStyle name="40% - Accent3 3 2" xfId="3392"/>
    <cellStyle name="40% - Accent3 3 2 2" xfId="5983"/>
    <cellStyle name="40% - Accent3 3 2 3" xfId="6120"/>
    <cellStyle name="40% - Accent3 3 3" xfId="3391"/>
    <cellStyle name="40% - Accent3 3 4" xfId="5982"/>
    <cellStyle name="40% - Accent3 3 5" xfId="6119"/>
    <cellStyle name="40% - Accent3 4" xfId="3342"/>
    <cellStyle name="40% - Accent4 2" xfId="83"/>
    <cellStyle name="40% - Accent4 2 2" xfId="3394"/>
    <cellStyle name="40% - Accent4 2 2 2" xfId="5985"/>
    <cellStyle name="40% - Accent4 2 2 3" xfId="6122"/>
    <cellStyle name="40% - Accent4 2 3" xfId="3393"/>
    <cellStyle name="40% - Accent4 2 4" xfId="5984"/>
    <cellStyle name="40% - Accent4 2 5" xfId="6121"/>
    <cellStyle name="40% - Accent4 3" xfId="84"/>
    <cellStyle name="40% - Accent4 3 2" xfId="3396"/>
    <cellStyle name="40% - Accent4 3 2 2" xfId="5987"/>
    <cellStyle name="40% - Accent4 3 2 3" xfId="6124"/>
    <cellStyle name="40% - Accent4 3 3" xfId="3395"/>
    <cellStyle name="40% - Accent4 3 4" xfId="5986"/>
    <cellStyle name="40% - Accent4 3 5" xfId="6123"/>
    <cellStyle name="40% - Accent4 4" xfId="3346"/>
    <cellStyle name="40% - Accent5 2" xfId="85"/>
    <cellStyle name="40% - Accent5 2 2" xfId="3398"/>
    <cellStyle name="40% - Accent5 2 2 2" xfId="5989"/>
    <cellStyle name="40% - Accent5 2 2 3" xfId="6126"/>
    <cellStyle name="40% - Accent5 2 3" xfId="3397"/>
    <cellStyle name="40% - Accent5 2 4" xfId="5988"/>
    <cellStyle name="40% - Accent5 2 5" xfId="6125"/>
    <cellStyle name="40% - Accent5 3" xfId="86"/>
    <cellStyle name="40% - Accent5 3 2" xfId="3400"/>
    <cellStyle name="40% - Accent5 3 2 2" xfId="5991"/>
    <cellStyle name="40% - Accent5 3 2 3" xfId="6128"/>
    <cellStyle name="40% - Accent5 3 3" xfId="3399"/>
    <cellStyle name="40% - Accent5 3 4" xfId="5990"/>
    <cellStyle name="40% - Accent5 3 5" xfId="6127"/>
    <cellStyle name="40% - Accent5 4" xfId="3350"/>
    <cellStyle name="40% - Accent6 2" xfId="87"/>
    <cellStyle name="40% - Accent6 2 2" xfId="3402"/>
    <cellStyle name="40% - Accent6 2 2 2" xfId="5993"/>
    <cellStyle name="40% - Accent6 2 2 3" xfId="6130"/>
    <cellStyle name="40% - Accent6 2 3" xfId="3401"/>
    <cellStyle name="40% - Accent6 2 4" xfId="5992"/>
    <cellStyle name="40% - Accent6 2 5" xfId="6129"/>
    <cellStyle name="40% - Accent6 3" xfId="88"/>
    <cellStyle name="40% - Accent6 3 2" xfId="3404"/>
    <cellStyle name="40% - Accent6 3 2 2" xfId="5995"/>
    <cellStyle name="40% - Accent6 3 2 3" xfId="6132"/>
    <cellStyle name="40% - Accent6 3 3" xfId="3403"/>
    <cellStyle name="40% - Accent6 3 4" xfId="5994"/>
    <cellStyle name="40% - Accent6 3 5" xfId="6131"/>
    <cellStyle name="40% - Accent6 4" xfId="3354"/>
    <cellStyle name="60% - Accent1 2" xfId="89"/>
    <cellStyle name="60% - Accent1 2 2" xfId="3405"/>
    <cellStyle name="60% - Accent1 2 3" xfId="5996"/>
    <cellStyle name="60% - Accent1 2 4" xfId="6133"/>
    <cellStyle name="60% - Accent1 3" xfId="3335"/>
    <cellStyle name="60% - Accent2 2" xfId="90"/>
    <cellStyle name="60% - Accent2 2 2" xfId="3406"/>
    <cellStyle name="60% - Accent2 2 3" xfId="5997"/>
    <cellStyle name="60% - Accent2 2 4" xfId="6134"/>
    <cellStyle name="60% - Accent2 3" xfId="3339"/>
    <cellStyle name="60% - Accent3 2" xfId="91"/>
    <cellStyle name="60% - Accent3 2 2" xfId="3407"/>
    <cellStyle name="60% - Accent3 2 3" xfId="5998"/>
    <cellStyle name="60% - Accent3 2 4" xfId="6135"/>
    <cellStyle name="60% - Accent3 3" xfId="3343"/>
    <cellStyle name="60% - Accent4 2" xfId="92"/>
    <cellStyle name="60% - Accent4 2 2" xfId="3408"/>
    <cellStyle name="60% - Accent4 2 3" xfId="5999"/>
    <cellStyle name="60% - Accent4 2 4" xfId="6136"/>
    <cellStyle name="60% - Accent4 3" xfId="3347"/>
    <cellStyle name="60% - Accent5 2" xfId="93"/>
    <cellStyle name="60% - Accent5 2 2" xfId="3409"/>
    <cellStyle name="60% - Accent5 2 3" xfId="6000"/>
    <cellStyle name="60% - Accent5 2 4" xfId="6137"/>
    <cellStyle name="60% - Accent5 3" xfId="3351"/>
    <cellStyle name="60% - Accent6 2" xfId="94"/>
    <cellStyle name="60% - Accent6 2 2" xfId="3410"/>
    <cellStyle name="60% - Accent6 2 3" xfId="6001"/>
    <cellStyle name="60% - Accent6 2 4" xfId="6138"/>
    <cellStyle name="60% - Accent6 3" xfId="3355"/>
    <cellStyle name="Accent1 2" xfId="95"/>
    <cellStyle name="Accent1 2 2" xfId="3411"/>
    <cellStyle name="Accent1 2 3" xfId="6002"/>
    <cellStyle name="Accent1 2 4" xfId="6139"/>
    <cellStyle name="Accent1 3" xfId="3332"/>
    <cellStyle name="Accent2 2" xfId="96"/>
    <cellStyle name="Accent2 2 2" xfId="3412"/>
    <cellStyle name="Accent2 2 3" xfId="6003"/>
    <cellStyle name="Accent2 2 4" xfId="6140"/>
    <cellStyle name="Accent2 3" xfId="3336"/>
    <cellStyle name="Accent3 2" xfId="97"/>
    <cellStyle name="Accent3 2 2" xfId="3413"/>
    <cellStyle name="Accent3 2 3" xfId="6004"/>
    <cellStyle name="Accent3 2 4" xfId="6141"/>
    <cellStyle name="Accent3 3" xfId="3340"/>
    <cellStyle name="Accent4 2" xfId="98"/>
    <cellStyle name="Accent4 2 2" xfId="3414"/>
    <cellStyle name="Accent4 2 3" xfId="6005"/>
    <cellStyle name="Accent4 2 4" xfId="6142"/>
    <cellStyle name="Accent4 3" xfId="3344"/>
    <cellStyle name="Accent5 2" xfId="99"/>
    <cellStyle name="Accent5 2 2" xfId="3415"/>
    <cellStyle name="Accent5 2 3" xfId="6006"/>
    <cellStyle name="Accent5 2 4" xfId="6143"/>
    <cellStyle name="Accent5 3" xfId="3348"/>
    <cellStyle name="Accent6 2" xfId="100"/>
    <cellStyle name="Accent6 2 2" xfId="3416"/>
    <cellStyle name="Accent6 2 3" xfId="6007"/>
    <cellStyle name="Accent6 2 4" xfId="6144"/>
    <cellStyle name="Accent6 3" xfId="3352"/>
    <cellStyle name="Bad 2" xfId="101"/>
    <cellStyle name="Bad 2 2" xfId="3417"/>
    <cellStyle name="Bad 2 3" xfId="6008"/>
    <cellStyle name="Bad 2 4" xfId="6145"/>
    <cellStyle name="Bad 3" xfId="3322"/>
    <cellStyle name="Body line" xfId="102"/>
    <cellStyle name="Body line 2" xfId="6223"/>
    <cellStyle name="Calculation 2" xfId="103"/>
    <cellStyle name="Calculation 2 2" xfId="104"/>
    <cellStyle name="Calculation 2 2 10" xfId="6147"/>
    <cellStyle name="Calculation 2 2 2" xfId="105"/>
    <cellStyle name="Calculation 2 2 2 2" xfId="106"/>
    <cellStyle name="Calculation 2 2 2 2 2" xfId="107"/>
    <cellStyle name="Calculation 2 2 2 2 2 2" xfId="4058"/>
    <cellStyle name="Calculation 2 2 2 2 2 3" xfId="4108"/>
    <cellStyle name="Calculation 2 2 2 2 3" xfId="108"/>
    <cellStyle name="Calculation 2 2 2 2 3 2" xfId="4059"/>
    <cellStyle name="Calculation 2 2 2 2 3 3" xfId="4107"/>
    <cellStyle name="Calculation 2 2 2 2 4" xfId="3885"/>
    <cellStyle name="Calculation 2 2 2 2 5" xfId="4118"/>
    <cellStyle name="Calculation 2 2 2 3" xfId="109"/>
    <cellStyle name="Calculation 2 2 2 3 2" xfId="4060"/>
    <cellStyle name="Calculation 2 2 2 3 3" xfId="4106"/>
    <cellStyle name="Calculation 2 2 2 4" xfId="110"/>
    <cellStyle name="Calculation 2 2 2 4 2" xfId="4061"/>
    <cellStyle name="Calculation 2 2 2 4 3" xfId="4105"/>
    <cellStyle name="Calculation 2 2 2 5" xfId="3773"/>
    <cellStyle name="Calculation 2 2 3" xfId="111"/>
    <cellStyle name="Calculation 2 2 3 2" xfId="112"/>
    <cellStyle name="Calculation 2 2 3 2 2" xfId="113"/>
    <cellStyle name="Calculation 2 2 3 2 2 2" xfId="4062"/>
    <cellStyle name="Calculation 2 2 3 2 2 3" xfId="3853"/>
    <cellStyle name="Calculation 2 2 3 2 3" xfId="114"/>
    <cellStyle name="Calculation 2 2 3 2 3 2" xfId="4063"/>
    <cellStyle name="Calculation 2 2 3 2 3 3" xfId="4104"/>
    <cellStyle name="Calculation 2 2 3 2 4" xfId="3860"/>
    <cellStyle name="Calculation 2 2 3 2 5" xfId="4133"/>
    <cellStyle name="Calculation 2 2 3 3" xfId="115"/>
    <cellStyle name="Calculation 2 2 3 3 2" xfId="4064"/>
    <cellStyle name="Calculation 2 2 3 3 3" xfId="4103"/>
    <cellStyle name="Calculation 2 2 3 4" xfId="116"/>
    <cellStyle name="Calculation 2 2 3 4 2" xfId="4065"/>
    <cellStyle name="Calculation 2 2 3 4 3" xfId="4102"/>
    <cellStyle name="Calculation 2 2 3 5" xfId="3797"/>
    <cellStyle name="Calculation 2 2 4" xfId="117"/>
    <cellStyle name="Calculation 2 2 4 2" xfId="118"/>
    <cellStyle name="Calculation 2 2 4 2 2" xfId="119"/>
    <cellStyle name="Calculation 2 2 4 2 2 2" xfId="4066"/>
    <cellStyle name="Calculation 2 2 4 2 2 3" xfId="4101"/>
    <cellStyle name="Calculation 2 2 4 2 3" xfId="120"/>
    <cellStyle name="Calculation 2 2 4 2 3 2" xfId="4067"/>
    <cellStyle name="Calculation 2 2 4 2 3 3" xfId="4100"/>
    <cellStyle name="Calculation 2 2 4 2 4" xfId="3903"/>
    <cellStyle name="Calculation 2 2 4 2 5" xfId="4114"/>
    <cellStyle name="Calculation 2 2 4 3" xfId="121"/>
    <cellStyle name="Calculation 2 2 4 3 2" xfId="4068"/>
    <cellStyle name="Calculation 2 2 4 3 3" xfId="4099"/>
    <cellStyle name="Calculation 2 2 4 4" xfId="122"/>
    <cellStyle name="Calculation 2 2 4 4 2" xfId="4069"/>
    <cellStyle name="Calculation 2 2 4 4 3" xfId="4098"/>
    <cellStyle name="Calculation 2 2 4 5" xfId="3755"/>
    <cellStyle name="Calculation 2 2 5" xfId="123"/>
    <cellStyle name="Calculation 2 2 5 2" xfId="124"/>
    <cellStyle name="Calculation 2 2 5 2 2" xfId="4070"/>
    <cellStyle name="Calculation 2 2 5 2 3" xfId="4097"/>
    <cellStyle name="Calculation 2 2 5 3" xfId="125"/>
    <cellStyle name="Calculation 2 2 5 3 2" xfId="4071"/>
    <cellStyle name="Calculation 2 2 5 3 3" xfId="3909"/>
    <cellStyle name="Calculation 2 2 5 4" xfId="3829"/>
    <cellStyle name="Calculation 2 2 5 5" xfId="4138"/>
    <cellStyle name="Calculation 2 2 6" xfId="126"/>
    <cellStyle name="Calculation 2 2 6 2" xfId="4072"/>
    <cellStyle name="Calculation 2 2 6 3" xfId="3570"/>
    <cellStyle name="Calculation 2 2 7" xfId="127"/>
    <cellStyle name="Calculation 2 2 7 2" xfId="4073"/>
    <cellStyle name="Calculation 2 2 7 3" xfId="3811"/>
    <cellStyle name="Calculation 2 2 8" xfId="3419"/>
    <cellStyle name="Calculation 2 2 9" xfId="6010"/>
    <cellStyle name="Calculation 2 3" xfId="128"/>
    <cellStyle name="Calculation 2 3 2" xfId="129"/>
    <cellStyle name="Calculation 2 3 2 2" xfId="130"/>
    <cellStyle name="Calculation 2 3 2 2 2" xfId="4074"/>
    <cellStyle name="Calculation 2 3 2 2 3" xfId="4096"/>
    <cellStyle name="Calculation 2 3 2 3" xfId="131"/>
    <cellStyle name="Calculation 2 3 2 3 2" xfId="4075"/>
    <cellStyle name="Calculation 2 3 2 3 3" xfId="4095"/>
    <cellStyle name="Calculation 2 3 2 4" xfId="3868"/>
    <cellStyle name="Calculation 2 3 2 5" xfId="3814"/>
    <cellStyle name="Calculation 2 3 3" xfId="132"/>
    <cellStyle name="Calculation 2 3 3 2" xfId="4076"/>
    <cellStyle name="Calculation 2 3 3 3" xfId="4094"/>
    <cellStyle name="Calculation 2 3 4" xfId="133"/>
    <cellStyle name="Calculation 2 3 4 2" xfId="4077"/>
    <cellStyle name="Calculation 2 3 4 3" xfId="4093"/>
    <cellStyle name="Calculation 2 3 5" xfId="3789"/>
    <cellStyle name="Calculation 2 4" xfId="134"/>
    <cellStyle name="Calculation 2 4 2" xfId="135"/>
    <cellStyle name="Calculation 2 4 2 2" xfId="136"/>
    <cellStyle name="Calculation 2 4 2 2 2" xfId="4078"/>
    <cellStyle name="Calculation 2 4 2 2 3" xfId="4092"/>
    <cellStyle name="Calculation 2 4 2 3" xfId="137"/>
    <cellStyle name="Calculation 2 4 2 3 2" xfId="4079"/>
    <cellStyle name="Calculation 2 4 2 3 3" xfId="4091"/>
    <cellStyle name="Calculation 2 4 2 4" xfId="3858"/>
    <cellStyle name="Calculation 2 4 2 5" xfId="4134"/>
    <cellStyle name="Calculation 2 4 3" xfId="138"/>
    <cellStyle name="Calculation 2 4 3 2" xfId="4080"/>
    <cellStyle name="Calculation 2 4 3 3" xfId="4090"/>
    <cellStyle name="Calculation 2 4 4" xfId="139"/>
    <cellStyle name="Calculation 2 4 4 2" xfId="4081"/>
    <cellStyle name="Calculation 2 4 4 3" xfId="4089"/>
    <cellStyle name="Calculation 2 4 5" xfId="3798"/>
    <cellStyle name="Calculation 2 5" xfId="140"/>
    <cellStyle name="Calculation 2 5 2" xfId="141"/>
    <cellStyle name="Calculation 2 5 2 2" xfId="142"/>
    <cellStyle name="Calculation 2 5 2 2 2" xfId="4082"/>
    <cellStyle name="Calculation 2 5 2 2 3" xfId="3830"/>
    <cellStyle name="Calculation 2 5 2 3" xfId="143"/>
    <cellStyle name="Calculation 2 5 2 3 2" xfId="4083"/>
    <cellStyle name="Calculation 2 5 2 3 3" xfId="4088"/>
    <cellStyle name="Calculation 2 5 2 4" xfId="3862"/>
    <cellStyle name="Calculation 2 5 2 5" xfId="4131"/>
    <cellStyle name="Calculation 2 5 3" xfId="144"/>
    <cellStyle name="Calculation 2 5 3 2" xfId="4084"/>
    <cellStyle name="Calculation 2 5 3 3" xfId="4087"/>
    <cellStyle name="Calculation 2 5 4" xfId="145"/>
    <cellStyle name="Calculation 2 5 4 2" xfId="4085"/>
    <cellStyle name="Calculation 2 5 4 3" xfId="4086"/>
    <cellStyle name="Calculation 2 5 5" xfId="3795"/>
    <cellStyle name="Calculation 2 6" xfId="146"/>
    <cellStyle name="Calculation 2 7" xfId="3418"/>
    <cellStyle name="Calculation 2 8" xfId="6009"/>
    <cellStyle name="Calculation 2 9" xfId="6146"/>
    <cellStyle name="Calculation 3" xfId="3326"/>
    <cellStyle name="Check Cell 2" xfId="147"/>
    <cellStyle name="Check Cell 2 2" xfId="3420"/>
    <cellStyle name="Check Cell 2 3" xfId="6011"/>
    <cellStyle name="Check Cell 2 4" xfId="6148"/>
    <cellStyle name="Check Cell 3" xfId="3328"/>
    <cellStyle name="Comma" xfId="2" builtinId="3"/>
    <cellStyle name="Comma  - Style1" xfId="148"/>
    <cellStyle name="Comma  - Style1 2" xfId="6224"/>
    <cellStyle name="Comma  - Style2" xfId="149"/>
    <cellStyle name="Comma  - Style2 2" xfId="6225"/>
    <cellStyle name="Comma  - Style3" xfId="150"/>
    <cellStyle name="Comma  - Style3 2" xfId="6226"/>
    <cellStyle name="Comma  - Style4" xfId="151"/>
    <cellStyle name="Comma  - Style4 2" xfId="6227"/>
    <cellStyle name="Comma  - Style5" xfId="152"/>
    <cellStyle name="Comma  - Style5 2" xfId="6228"/>
    <cellStyle name="Comma  - Style6" xfId="153"/>
    <cellStyle name="Comma  - Style6 2" xfId="6229"/>
    <cellStyle name="Comma  - Style7" xfId="154"/>
    <cellStyle name="Comma  - Style7 2" xfId="6230"/>
    <cellStyle name="Comma  - Style8" xfId="155"/>
    <cellStyle name="Comma  - Style8 2" xfId="6231"/>
    <cellStyle name="Comma [0] 2" xfId="3"/>
    <cellStyle name="Comma [0] 2 2" xfId="157"/>
    <cellStyle name="Comma [0] 2 3" xfId="158"/>
    <cellStyle name="Comma [0] 2 4" xfId="156"/>
    <cellStyle name="Comma [0] 3" xfId="4"/>
    <cellStyle name="Comma [0] 3 2" xfId="5"/>
    <cellStyle name="Comma [0] 3 3" xfId="160"/>
    <cellStyle name="Comma [0] 3 4" xfId="159"/>
    <cellStyle name="Comma [0] 4" xfId="161"/>
    <cellStyle name="Comma 10" xfId="6"/>
    <cellStyle name="Comma 10 2" xfId="162"/>
    <cellStyle name="Comma 10 2 2" xfId="163"/>
    <cellStyle name="Comma 10 2 2 2" xfId="164"/>
    <cellStyle name="Comma 10 2 2 2 2" xfId="165"/>
    <cellStyle name="Comma 10 2 2 3" xfId="166"/>
    <cellStyle name="Comma 10 2 2 4" xfId="167"/>
    <cellStyle name="Comma 10 2 3" xfId="168"/>
    <cellStyle name="Comma 10 2 3 2" xfId="169"/>
    <cellStyle name="Comma 10 2 4" xfId="170"/>
    <cellStyle name="Comma 10 2 5" xfId="171"/>
    <cellStyle name="Comma 10 3" xfId="172"/>
    <cellStyle name="Comma 10 3 2" xfId="173"/>
    <cellStyle name="Comma 10 3 2 2" xfId="174"/>
    <cellStyle name="Comma 10 3 2 2 2" xfId="175"/>
    <cellStyle name="Comma 10 3 2 3" xfId="176"/>
    <cellStyle name="Comma 10 3 2 4" xfId="177"/>
    <cellStyle name="Comma 10 3 3" xfId="178"/>
    <cellStyle name="Comma 10 3 3 2" xfId="179"/>
    <cellStyle name="Comma 10 3 4" xfId="180"/>
    <cellStyle name="Comma 10 3 5" xfId="181"/>
    <cellStyle name="Comma 10 4" xfId="182"/>
    <cellStyle name="Comma 10 4 2" xfId="183"/>
    <cellStyle name="Comma 10 4 2 2" xfId="184"/>
    <cellStyle name="Comma 10 4 2 2 2" xfId="185"/>
    <cellStyle name="Comma 10 4 2 3" xfId="186"/>
    <cellStyle name="Comma 10 4 2 4" xfId="187"/>
    <cellStyle name="Comma 10 4 3" xfId="188"/>
    <cellStyle name="Comma 10 4 3 2" xfId="189"/>
    <cellStyle name="Comma 10 4 4" xfId="190"/>
    <cellStyle name="Comma 10 4 5" xfId="191"/>
    <cellStyle name="Comma 10 5" xfId="192"/>
    <cellStyle name="Comma 11" xfId="7"/>
    <cellStyle name="Comma 11 2" xfId="194"/>
    <cellStyle name="Comma 11 2 2" xfId="195"/>
    <cellStyle name="Comma 11 2 2 2" xfId="196"/>
    <cellStyle name="Comma 11 2 2 2 2" xfId="197"/>
    <cellStyle name="Comma 11 2 2 3" xfId="198"/>
    <cellStyle name="Comma 11 2 2 4" xfId="199"/>
    <cellStyle name="Comma 11 2 3" xfId="200"/>
    <cellStyle name="Comma 11 2 3 2" xfId="201"/>
    <cellStyle name="Comma 11 2 4" xfId="202"/>
    <cellStyle name="Comma 11 2 5" xfId="203"/>
    <cellStyle name="Comma 11 3" xfId="204"/>
    <cellStyle name="Comma 11 3 2" xfId="205"/>
    <cellStyle name="Comma 11 3 2 2" xfId="206"/>
    <cellStyle name="Comma 11 3 2 2 2" xfId="207"/>
    <cellStyle name="Comma 11 3 2 3" xfId="208"/>
    <cellStyle name="Comma 11 3 2 4" xfId="209"/>
    <cellStyle name="Comma 11 3 3" xfId="210"/>
    <cellStyle name="Comma 11 3 3 2" xfId="211"/>
    <cellStyle name="Comma 11 3 4" xfId="212"/>
    <cellStyle name="Comma 11 3 5" xfId="213"/>
    <cellStyle name="Comma 11 4" xfId="214"/>
    <cellStyle name="Comma 11 4 2" xfId="215"/>
    <cellStyle name="Comma 11 4 2 2" xfId="216"/>
    <cellStyle name="Comma 11 4 2 2 2" xfId="217"/>
    <cellStyle name="Comma 11 4 2 3" xfId="218"/>
    <cellStyle name="Comma 11 4 2 4" xfId="219"/>
    <cellStyle name="Comma 11 4 3" xfId="220"/>
    <cellStyle name="Comma 11 4 3 2" xfId="221"/>
    <cellStyle name="Comma 11 4 4" xfId="222"/>
    <cellStyle name="Comma 11 4 5" xfId="223"/>
    <cellStyle name="Comma 11 5" xfId="224"/>
    <cellStyle name="Comma 11 6" xfId="193"/>
    <cellStyle name="Comma 12" xfId="8"/>
    <cellStyle name="Comma 12 2" xfId="226"/>
    <cellStyle name="Comma 12 2 2" xfId="227"/>
    <cellStyle name="Comma 12 2 2 2" xfId="228"/>
    <cellStyle name="Comma 12 2 2 2 2" xfId="229"/>
    <cellStyle name="Comma 12 2 2 3" xfId="230"/>
    <cellStyle name="Comma 12 2 2 4" xfId="231"/>
    <cellStyle name="Comma 12 2 3" xfId="232"/>
    <cellStyle name="Comma 12 2 3 2" xfId="233"/>
    <cellStyle name="Comma 12 2 4" xfId="234"/>
    <cellStyle name="Comma 12 2 5" xfId="235"/>
    <cellStyle name="Comma 12 3" xfId="236"/>
    <cellStyle name="Comma 12 3 2" xfId="237"/>
    <cellStyle name="Comma 12 3 2 2" xfId="238"/>
    <cellStyle name="Comma 12 3 2 2 2" xfId="239"/>
    <cellStyle name="Comma 12 3 2 3" xfId="240"/>
    <cellStyle name="Comma 12 3 2 4" xfId="241"/>
    <cellStyle name="Comma 12 3 3" xfId="242"/>
    <cellStyle name="Comma 12 3 3 2" xfId="243"/>
    <cellStyle name="Comma 12 3 4" xfId="244"/>
    <cellStyle name="Comma 12 3 5" xfId="245"/>
    <cellStyle name="Comma 12 4" xfId="246"/>
    <cellStyle name="Comma 12 4 2" xfId="247"/>
    <cellStyle name="Comma 12 4 2 2" xfId="248"/>
    <cellStyle name="Comma 12 4 2 2 2" xfId="249"/>
    <cellStyle name="Comma 12 4 2 3" xfId="250"/>
    <cellStyle name="Comma 12 4 2 4" xfId="251"/>
    <cellStyle name="Comma 12 4 3" xfId="252"/>
    <cellStyle name="Comma 12 4 3 2" xfId="253"/>
    <cellStyle name="Comma 12 4 4" xfId="254"/>
    <cellStyle name="Comma 12 4 5" xfId="255"/>
    <cellStyle name="Comma 12 5" xfId="225"/>
    <cellStyle name="Comma 13" xfId="256"/>
    <cellStyle name="Comma 13 2" xfId="257"/>
    <cellStyle name="Comma 13 2 2" xfId="258"/>
    <cellStyle name="Comma 13 2 2 2" xfId="259"/>
    <cellStyle name="Comma 13 2 2 2 2" xfId="260"/>
    <cellStyle name="Comma 13 2 2 3" xfId="261"/>
    <cellStyle name="Comma 13 2 2 4" xfId="262"/>
    <cellStyle name="Comma 13 2 3" xfId="263"/>
    <cellStyle name="Comma 13 2 3 2" xfId="264"/>
    <cellStyle name="Comma 13 2 4" xfId="265"/>
    <cellStyle name="Comma 13 2 5" xfId="266"/>
    <cellStyle name="Comma 13 3" xfId="267"/>
    <cellStyle name="Comma 13 3 2" xfId="268"/>
    <cellStyle name="Comma 13 3 2 2" xfId="269"/>
    <cellStyle name="Comma 13 3 2 2 2" xfId="270"/>
    <cellStyle name="Comma 13 3 2 3" xfId="271"/>
    <cellStyle name="Comma 13 3 2 4" xfId="272"/>
    <cellStyle name="Comma 13 3 3" xfId="273"/>
    <cellStyle name="Comma 13 3 3 2" xfId="274"/>
    <cellStyle name="Comma 13 3 4" xfId="275"/>
    <cellStyle name="Comma 13 3 5" xfId="276"/>
    <cellStyle name="Comma 13 4" xfId="277"/>
    <cellStyle name="Comma 13 4 2" xfId="278"/>
    <cellStyle name="Comma 13 4 2 2" xfId="279"/>
    <cellStyle name="Comma 13 4 2 2 2" xfId="280"/>
    <cellStyle name="Comma 13 4 2 3" xfId="281"/>
    <cellStyle name="Comma 13 4 2 4" xfId="282"/>
    <cellStyle name="Comma 13 4 3" xfId="283"/>
    <cellStyle name="Comma 13 4 3 2" xfId="284"/>
    <cellStyle name="Comma 13 4 4" xfId="285"/>
    <cellStyle name="Comma 13 4 5" xfId="286"/>
    <cellStyle name="Comma 14" xfId="287"/>
    <cellStyle name="Comma 14 2" xfId="288"/>
    <cellStyle name="Comma 15" xfId="289"/>
    <cellStyle name="Comma 15 2" xfId="290"/>
    <cellStyle name="Comma 15 2 2" xfId="291"/>
    <cellStyle name="Comma 15 2 2 2" xfId="292"/>
    <cellStyle name="Comma 15 2 2 2 2" xfId="293"/>
    <cellStyle name="Comma 15 2 2 3" xfId="294"/>
    <cellStyle name="Comma 15 2 2 4" xfId="295"/>
    <cellStyle name="Comma 15 2 3" xfId="296"/>
    <cellStyle name="Comma 15 2 3 2" xfId="297"/>
    <cellStyle name="Comma 15 2 4" xfId="298"/>
    <cellStyle name="Comma 15 2 5" xfId="299"/>
    <cellStyle name="Comma 15 3" xfId="300"/>
    <cellStyle name="Comma 15 3 2" xfId="301"/>
    <cellStyle name="Comma 15 3 2 2" xfId="302"/>
    <cellStyle name="Comma 15 3 2 2 2" xfId="303"/>
    <cellStyle name="Comma 15 3 2 3" xfId="304"/>
    <cellStyle name="Comma 15 3 2 4" xfId="305"/>
    <cellStyle name="Comma 15 3 3" xfId="306"/>
    <cellStyle name="Comma 15 3 3 2" xfId="307"/>
    <cellStyle name="Comma 15 3 4" xfId="308"/>
    <cellStyle name="Comma 15 3 5" xfId="309"/>
    <cellStyle name="Comma 16" xfId="3421"/>
    <cellStyle name="Comma 17" xfId="3547"/>
    <cellStyle name="Comma 18" xfId="3558"/>
    <cellStyle name="Comma 19" xfId="310"/>
    <cellStyle name="Comma 2" xfId="9"/>
    <cellStyle name="Comma 2 10" xfId="311"/>
    <cellStyle name="Comma 2 11" xfId="312"/>
    <cellStyle name="Comma 2 2" xfId="10"/>
    <cellStyle name="Comma 2 2 2" xfId="11"/>
    <cellStyle name="Comma 2 2 2 2" xfId="12"/>
    <cellStyle name="Comma 2 2 2 2 2" xfId="13"/>
    <cellStyle name="Comma 2 2 2 3" xfId="14"/>
    <cellStyle name="Comma 2 2 2 4" xfId="313"/>
    <cellStyle name="Comma 2 2 3" xfId="15"/>
    <cellStyle name="Comma 2 2 3 2" xfId="6330"/>
    <cellStyle name="Comma 2 2 4" xfId="16"/>
    <cellStyle name="Comma 2 2 5" xfId="17"/>
    <cellStyle name="Comma 2 3" xfId="314"/>
    <cellStyle name="Comma 2 3 2" xfId="315"/>
    <cellStyle name="Comma 2 3 2 2" xfId="316"/>
    <cellStyle name="Comma 2 3 3" xfId="317"/>
    <cellStyle name="Comma 2 4" xfId="318"/>
    <cellStyle name="Comma 2 4 2" xfId="319"/>
    <cellStyle name="Comma 2 4 3" xfId="320"/>
    <cellStyle name="Comma 2 5" xfId="321"/>
    <cellStyle name="Comma 2 5 2" xfId="322"/>
    <cellStyle name="Comma 2 5 3" xfId="323"/>
    <cellStyle name="Comma 2 6" xfId="324"/>
    <cellStyle name="Comma 2 6 2" xfId="325"/>
    <cellStyle name="Comma 2 7" xfId="326"/>
    <cellStyle name="Comma 2 8" xfId="327"/>
    <cellStyle name="Comma 2 9" xfId="328"/>
    <cellStyle name="Comma 20" xfId="329"/>
    <cellStyle name="Comma 21" xfId="330"/>
    <cellStyle name="Comma 22" xfId="3556"/>
    <cellStyle name="Comma 23" xfId="3817"/>
    <cellStyle name="Comma 24" xfId="3816"/>
    <cellStyle name="Comma 25" xfId="6012"/>
    <cellStyle name="Comma 26" xfId="6149"/>
    <cellStyle name="Comma 27" xfId="6392"/>
    <cellStyle name="Comma 27 2" xfId="6394"/>
    <cellStyle name="Comma 3" xfId="18"/>
    <cellStyle name="Comma 3 10" xfId="332"/>
    <cellStyle name="Comma 3 11" xfId="333"/>
    <cellStyle name="Comma 3 12" xfId="331"/>
    <cellStyle name="Comma 3 2" xfId="19"/>
    <cellStyle name="Comma 3 2 2" xfId="335"/>
    <cellStyle name="Comma 3 2 3" xfId="336"/>
    <cellStyle name="Comma 3 2 4" xfId="334"/>
    <cellStyle name="Comma 3 3" xfId="20"/>
    <cellStyle name="Comma 3 3 2" xfId="338"/>
    <cellStyle name="Comma 3 3 3" xfId="339"/>
    <cellStyle name="Comma 3 3 4" xfId="337"/>
    <cellStyle name="Comma 3 4" xfId="340"/>
    <cellStyle name="Comma 3 4 2" xfId="341"/>
    <cellStyle name="Comma 3 4 3" xfId="342"/>
    <cellStyle name="Comma 3 5" xfId="343"/>
    <cellStyle name="Comma 3 5 2" xfId="344"/>
    <cellStyle name="Comma 3 5 3" xfId="345"/>
    <cellStyle name="Comma 3 6" xfId="346"/>
    <cellStyle name="Comma 3 6 2" xfId="347"/>
    <cellStyle name="Comma 3 7" xfId="348"/>
    <cellStyle name="Comma 3 7 2" xfId="349"/>
    <cellStyle name="Comma 3 7 2 2" xfId="350"/>
    <cellStyle name="Comma 3 7 2 2 2" xfId="351"/>
    <cellStyle name="Comma 3 7 2 2 2 2" xfId="352"/>
    <cellStyle name="Comma 3 7 2 2 3" xfId="353"/>
    <cellStyle name="Comma 3 7 2 2 4" xfId="354"/>
    <cellStyle name="Comma 3 7 2 3" xfId="355"/>
    <cellStyle name="Comma 3 7 2 3 2" xfId="356"/>
    <cellStyle name="Comma 3 7 2 4" xfId="357"/>
    <cellStyle name="Comma 3 7 2 5" xfId="358"/>
    <cellStyle name="Comma 3 7 3" xfId="359"/>
    <cellStyle name="Comma 3 7 3 2" xfId="360"/>
    <cellStyle name="Comma 3 7 3 2 2" xfId="361"/>
    <cellStyle name="Comma 3 7 3 3" xfId="362"/>
    <cellStyle name="Comma 3 7 3 4" xfId="363"/>
    <cellStyle name="Comma 3 7 4" xfId="364"/>
    <cellStyle name="Comma 3 7 4 2" xfId="365"/>
    <cellStyle name="Comma 3 7 5" xfId="366"/>
    <cellStyle name="Comma 3 7 6" xfId="367"/>
    <cellStyle name="Comma 3 7 7" xfId="368"/>
    <cellStyle name="Comma 3 8" xfId="369"/>
    <cellStyle name="Comma 3 8 2" xfId="370"/>
    <cellStyle name="Comma 3 9" xfId="371"/>
    <cellStyle name="Comma 4" xfId="21"/>
    <cellStyle name="Comma 4 10" xfId="372"/>
    <cellStyle name="Comma 4 2" xfId="22"/>
    <cellStyle name="Comma 4 2 2" xfId="374"/>
    <cellStyle name="Comma 4 2 3" xfId="3557"/>
    <cellStyle name="Comma 4 2 4" xfId="373"/>
    <cellStyle name="Comma 4 3" xfId="23"/>
    <cellStyle name="Comma 4 3 2" xfId="24"/>
    <cellStyle name="Comma 4 3 2 2" xfId="375"/>
    <cellStyle name="Comma 4 3 2 2 2" xfId="376"/>
    <cellStyle name="Comma 4 3 2 2 2 2" xfId="377"/>
    <cellStyle name="Comma 4 3 2 2 3" xfId="378"/>
    <cellStyle name="Comma 4 3 2 2 4" xfId="379"/>
    <cellStyle name="Comma 4 3 2 3" xfId="380"/>
    <cellStyle name="Comma 4 3 2 3 2" xfId="381"/>
    <cellStyle name="Comma 4 3 2 4" xfId="382"/>
    <cellStyle name="Comma 4 3 2 5" xfId="383"/>
    <cellStyle name="Comma 4 3 3" xfId="384"/>
    <cellStyle name="Comma 4 3 3 2" xfId="385"/>
    <cellStyle name="Comma 4 3 3 2 2" xfId="386"/>
    <cellStyle name="Comma 4 3 3 3" xfId="387"/>
    <cellStyle name="Comma 4 3 3 4" xfId="388"/>
    <cellStyle name="Comma 4 3 4" xfId="389"/>
    <cellStyle name="Comma 4 3 4 2" xfId="390"/>
    <cellStyle name="Comma 4 3 5" xfId="391"/>
    <cellStyle name="Comma 4 3 6" xfId="392"/>
    <cellStyle name="Comma 4 4" xfId="393"/>
    <cellStyle name="Comma 4 4 2" xfId="394"/>
    <cellStyle name="Comma 4 4 2 2" xfId="395"/>
    <cellStyle name="Comma 4 4 2 2 2" xfId="396"/>
    <cellStyle name="Comma 4 4 2 2 2 2" xfId="397"/>
    <cellStyle name="Comma 4 4 2 2 3" xfId="398"/>
    <cellStyle name="Comma 4 4 2 2 4" xfId="399"/>
    <cellStyle name="Comma 4 4 2 3" xfId="400"/>
    <cellStyle name="Comma 4 4 2 3 2" xfId="401"/>
    <cellStyle name="Comma 4 4 2 4" xfId="402"/>
    <cellStyle name="Comma 4 4 2 5" xfId="403"/>
    <cellStyle name="Comma 4 4 3" xfId="404"/>
    <cellStyle name="Comma 4 4 3 2" xfId="405"/>
    <cellStyle name="Comma 4 4 3 2 2" xfId="406"/>
    <cellStyle name="Comma 4 4 3 3" xfId="407"/>
    <cellStyle name="Comma 4 4 3 4" xfId="408"/>
    <cellStyle name="Comma 4 4 4" xfId="409"/>
    <cellStyle name="Comma 4 4 4 2" xfId="410"/>
    <cellStyle name="Comma 4 4 5" xfId="411"/>
    <cellStyle name="Comma 4 4 6" xfId="412"/>
    <cellStyle name="Comma 4 5" xfId="413"/>
    <cellStyle name="Comma 4 5 2" xfId="414"/>
    <cellStyle name="Comma 4 5 2 2" xfId="415"/>
    <cellStyle name="Comma 4 5 2 2 2" xfId="416"/>
    <cellStyle name="Comma 4 5 2 3" xfId="417"/>
    <cellStyle name="Comma 4 5 2 4" xfId="418"/>
    <cellStyle name="Comma 4 5 3" xfId="419"/>
    <cellStyle name="Comma 4 5 3 2" xfId="420"/>
    <cellStyle name="Comma 4 5 4" xfId="421"/>
    <cellStyle name="Comma 4 5 5" xfId="422"/>
    <cellStyle name="Comma 4 6" xfId="423"/>
    <cellStyle name="Comma 4 6 2" xfId="424"/>
    <cellStyle name="Comma 4 6 2 2" xfId="425"/>
    <cellStyle name="Comma 4 6 3" xfId="426"/>
    <cellStyle name="Comma 4 6 4" xfId="427"/>
    <cellStyle name="Comma 4 7" xfId="428"/>
    <cellStyle name="Comma 4 7 2" xfId="429"/>
    <cellStyle name="Comma 4 8" xfId="430"/>
    <cellStyle name="Comma 4 9" xfId="431"/>
    <cellStyle name="Comma 5" xfId="25"/>
    <cellStyle name="Comma 5 10" xfId="433"/>
    <cellStyle name="Comma 5 11" xfId="432"/>
    <cellStyle name="Comma 5 2" xfId="26"/>
    <cellStyle name="Comma 5 2 2" xfId="435"/>
    <cellStyle name="Comma 5 2 2 2" xfId="436"/>
    <cellStyle name="Comma 5 2 2 2 2" xfId="437"/>
    <cellStyle name="Comma 5 2 2 2 2 2" xfId="438"/>
    <cellStyle name="Comma 5 2 2 2 3" xfId="439"/>
    <cellStyle name="Comma 5 2 2 2 4" xfId="440"/>
    <cellStyle name="Comma 5 2 2 3" xfId="441"/>
    <cellStyle name="Comma 5 2 2 3 2" xfId="442"/>
    <cellStyle name="Comma 5 2 2 4" xfId="443"/>
    <cellStyle name="Comma 5 2 2 5" xfId="444"/>
    <cellStyle name="Comma 5 2 2 6" xfId="6385"/>
    <cellStyle name="Comma 5 2 3" xfId="445"/>
    <cellStyle name="Comma 5 2 3 2" xfId="446"/>
    <cellStyle name="Comma 5 2 3 2 2" xfId="447"/>
    <cellStyle name="Comma 5 2 3 3" xfId="448"/>
    <cellStyle name="Comma 5 2 3 4" xfId="449"/>
    <cellStyle name="Comma 5 2 4" xfId="450"/>
    <cellStyle name="Comma 5 2 4 2" xfId="451"/>
    <cellStyle name="Comma 5 2 5" xfId="452"/>
    <cellStyle name="Comma 5 2 6" xfId="453"/>
    <cellStyle name="Comma 5 2 7" xfId="454"/>
    <cellStyle name="Comma 5 2 8" xfId="434"/>
    <cellStyle name="Comma 5 3" xfId="455"/>
    <cellStyle name="Comma 5 3 2" xfId="456"/>
    <cellStyle name="Comma 5 3 2 2" xfId="457"/>
    <cellStyle name="Comma 5 3 2 2 2" xfId="458"/>
    <cellStyle name="Comma 5 3 2 3" xfId="459"/>
    <cellStyle name="Comma 5 3 2 4" xfId="460"/>
    <cellStyle name="Comma 5 3 3" xfId="461"/>
    <cellStyle name="Comma 5 3 3 2" xfId="462"/>
    <cellStyle name="Comma 5 3 4" xfId="463"/>
    <cellStyle name="Comma 5 3 5" xfId="464"/>
    <cellStyle name="Comma 5 3 6" xfId="6386"/>
    <cellStyle name="Comma 5 4" xfId="465"/>
    <cellStyle name="Comma 5 4 2" xfId="466"/>
    <cellStyle name="Comma 5 4 2 2" xfId="467"/>
    <cellStyle name="Comma 5 4 2 2 2" xfId="468"/>
    <cellStyle name="Comma 5 4 2 3" xfId="469"/>
    <cellStyle name="Comma 5 4 2 4" xfId="470"/>
    <cellStyle name="Comma 5 4 3" xfId="471"/>
    <cellStyle name="Comma 5 4 3 2" xfId="472"/>
    <cellStyle name="Comma 5 4 4" xfId="473"/>
    <cellStyle name="Comma 5 4 5" xfId="474"/>
    <cellStyle name="Comma 5 5" xfId="475"/>
    <cellStyle name="Comma 5 6" xfId="476"/>
    <cellStyle name="Comma 5 6 2" xfId="477"/>
    <cellStyle name="Comma 5 6 2 2" xfId="478"/>
    <cellStyle name="Comma 5 6 3" xfId="479"/>
    <cellStyle name="Comma 5 6 4" xfId="480"/>
    <cellStyle name="Comma 5 7" xfId="481"/>
    <cellStyle name="Comma 5 7 2" xfId="482"/>
    <cellStyle name="Comma 5 8" xfId="483"/>
    <cellStyle name="Comma 5 9" xfId="484"/>
    <cellStyle name="Comma 6" xfId="27"/>
    <cellStyle name="Comma 6 2" xfId="485"/>
    <cellStyle name="Comma 6 2 2" xfId="486"/>
    <cellStyle name="Comma 6 2 2 2" xfId="487"/>
    <cellStyle name="Comma 6 2 2 2 2" xfId="488"/>
    <cellStyle name="Comma 6 2 2 2 2 2" xfId="489"/>
    <cellStyle name="Comma 6 2 2 2 2 2 2" xfId="490"/>
    <cellStyle name="Comma 6 2 2 2 2 2 2 2" xfId="491"/>
    <cellStyle name="Comma 6 2 2 2 2 2 3" xfId="492"/>
    <cellStyle name="Comma 6 2 2 2 2 2 4" xfId="493"/>
    <cellStyle name="Comma 6 2 2 2 2 3" xfId="494"/>
    <cellStyle name="Comma 6 2 2 2 2 3 2" xfId="495"/>
    <cellStyle name="Comma 6 2 2 2 2 4" xfId="496"/>
    <cellStyle name="Comma 6 2 2 2 2 5" xfId="497"/>
    <cellStyle name="Comma 6 2 2 2 3" xfId="498"/>
    <cellStyle name="Comma 6 2 2 2 3 2" xfId="499"/>
    <cellStyle name="Comma 6 2 2 2 3 2 2" xfId="500"/>
    <cellStyle name="Comma 6 2 2 2 3 3" xfId="501"/>
    <cellStyle name="Comma 6 2 2 2 3 4" xfId="502"/>
    <cellStyle name="Comma 6 2 2 2 4" xfId="503"/>
    <cellStyle name="Comma 6 2 2 2 4 2" xfId="504"/>
    <cellStyle name="Comma 6 2 2 2 5" xfId="505"/>
    <cellStyle name="Comma 6 2 2 2 6" xfId="506"/>
    <cellStyle name="Comma 6 2 2 3" xfId="507"/>
    <cellStyle name="Comma 6 2 2 3 2" xfId="508"/>
    <cellStyle name="Comma 6 2 2 3 2 2" xfId="509"/>
    <cellStyle name="Comma 6 2 2 3 2 2 2" xfId="510"/>
    <cellStyle name="Comma 6 2 2 3 2 2 2 2" xfId="511"/>
    <cellStyle name="Comma 6 2 2 3 2 2 3" xfId="512"/>
    <cellStyle name="Comma 6 2 2 3 2 2 4" xfId="513"/>
    <cellStyle name="Comma 6 2 2 3 2 3" xfId="514"/>
    <cellStyle name="Comma 6 2 2 3 2 3 2" xfId="515"/>
    <cellStyle name="Comma 6 2 2 3 2 4" xfId="516"/>
    <cellStyle name="Comma 6 2 2 3 2 5" xfId="517"/>
    <cellStyle name="Comma 6 2 2 3 3" xfId="518"/>
    <cellStyle name="Comma 6 2 2 3 3 2" xfId="519"/>
    <cellStyle name="Comma 6 2 2 3 3 2 2" xfId="520"/>
    <cellStyle name="Comma 6 2 2 3 3 3" xfId="521"/>
    <cellStyle name="Comma 6 2 2 3 3 4" xfId="522"/>
    <cellStyle name="Comma 6 2 2 3 4" xfId="523"/>
    <cellStyle name="Comma 6 2 2 3 4 2" xfId="524"/>
    <cellStyle name="Comma 6 2 2 3 5" xfId="525"/>
    <cellStyle name="Comma 6 2 2 3 6" xfId="526"/>
    <cellStyle name="Comma 6 2 2 4" xfId="527"/>
    <cellStyle name="Comma 6 2 2 4 2" xfId="528"/>
    <cellStyle name="Comma 6 2 2 4 2 2" xfId="529"/>
    <cellStyle name="Comma 6 2 2 4 2 2 2" xfId="530"/>
    <cellStyle name="Comma 6 2 2 4 2 2 2 2" xfId="531"/>
    <cellStyle name="Comma 6 2 2 4 2 2 2 2 2" xfId="532"/>
    <cellStyle name="Comma 6 2 2 4 2 2 2 2 2 2" xfId="533"/>
    <cellStyle name="Comma 6 2 2 4 2 2 2 2 2 2 2" xfId="534"/>
    <cellStyle name="Comma 6 2 2 4 2 2 2 2 2 2 2 2" xfId="535"/>
    <cellStyle name="Comma 6 2 2 4 2 2 2 2 2 2 2 2 2" xfId="536"/>
    <cellStyle name="Comma 6 2 2 4 2 2 2 2 2 2 2 3" xfId="537"/>
    <cellStyle name="Comma 6 2 2 4 2 2 2 2 2 2 2 4" xfId="538"/>
    <cellStyle name="Comma 6 2 2 4 2 2 2 2 2 2 3" xfId="539"/>
    <cellStyle name="Comma 6 2 2 4 2 2 2 2 2 2 3 2" xfId="540"/>
    <cellStyle name="Comma 6 2 2 4 2 2 2 2 2 2 3 2 2" xfId="541"/>
    <cellStyle name="Comma 6 2 2 4 2 2 2 2 2 2 3 2 3" xfId="5829"/>
    <cellStyle name="Comma 6 2 2 4 2 2 2 2 2 2 3 3" xfId="542"/>
    <cellStyle name="Comma 6 2 2 4 2 2 2 2 2 2 3 3 2" xfId="543"/>
    <cellStyle name="Comma 6 2 2 4 2 2 2 2 2 2 3 4" xfId="544"/>
    <cellStyle name="Comma 6 2 2 4 2 2 2 2 2 2 3 5" xfId="545"/>
    <cellStyle name="Comma 6 2 2 4 2 2 2 2 2 2 4" xfId="546"/>
    <cellStyle name="Comma 6 2 2 4 2 2 2 2 2 2 4 2" xfId="547"/>
    <cellStyle name="Comma 6 2 2 4 2 2 2 2 2 2 5" xfId="548"/>
    <cellStyle name="Comma 6 2 2 4 2 2 2 2 2 2 6" xfId="549"/>
    <cellStyle name="Comma 6 2 2 4 2 2 2 2 2 3" xfId="550"/>
    <cellStyle name="Comma 6 2 2 4 2 2 2 2 2 3 2" xfId="551"/>
    <cellStyle name="Comma 6 2 2 4 2 2 2 2 2 3 2 2" xfId="552"/>
    <cellStyle name="Comma 6 2 2 4 2 2 2 2 2 3 3" xfId="553"/>
    <cellStyle name="Comma 6 2 2 4 2 2 2 2 2 3 4" xfId="554"/>
    <cellStyle name="Comma 6 2 2 4 2 2 2 2 2 4" xfId="555"/>
    <cellStyle name="Comma 6 2 2 4 2 2 2 2 2 4 2" xfId="556"/>
    <cellStyle name="Comma 6 2 2 4 2 2 2 2 2 5" xfId="557"/>
    <cellStyle name="Comma 6 2 2 4 2 2 2 2 2 6" xfId="558"/>
    <cellStyle name="Comma 6 2 2 4 2 2 2 2 3" xfId="559"/>
    <cellStyle name="Comma 6 2 2 4 2 2 2 2 3 2" xfId="560"/>
    <cellStyle name="Comma 6 2 2 4 2 2 2 2 3 2 2" xfId="561"/>
    <cellStyle name="Comma 6 2 2 4 2 2 2 2 3 3" xfId="562"/>
    <cellStyle name="Comma 6 2 2 4 2 2 2 2 3 4" xfId="563"/>
    <cellStyle name="Comma 6 2 2 4 2 2 2 2 4" xfId="564"/>
    <cellStyle name="Comma 6 2 2 4 2 2 2 2 4 2" xfId="565"/>
    <cellStyle name="Comma 6 2 2 4 2 2 2 2 5" xfId="566"/>
    <cellStyle name="Comma 6 2 2 4 2 2 2 2 6" xfId="567"/>
    <cellStyle name="Comma 6 2 2 4 2 2 2 3" xfId="568"/>
    <cellStyle name="Comma 6 2 2 4 2 2 2 3 2" xfId="569"/>
    <cellStyle name="Comma 6 2 2 4 2 2 2 3 2 2" xfId="570"/>
    <cellStyle name="Comma 6 2 2 4 2 2 2 3 2 2 2" xfId="571"/>
    <cellStyle name="Comma 6 2 2 4 2 2 2 3 2 2 2 2" xfId="572"/>
    <cellStyle name="Comma 6 2 2 4 2 2 2 3 2 2 2 2 2" xfId="573"/>
    <cellStyle name="Comma 6 2 2 4 2 2 2 3 2 2 2 2 3" xfId="5830"/>
    <cellStyle name="Comma 6 2 2 4 2 2 2 3 2 2 2 3" xfId="574"/>
    <cellStyle name="Comma 6 2 2 4 2 2 2 3 2 2 2 3 2" xfId="575"/>
    <cellStyle name="Comma 6 2 2 4 2 2 2 3 2 2 2 4" xfId="576"/>
    <cellStyle name="Comma 6 2 2 4 2 2 2 3 2 2 2 5" xfId="577"/>
    <cellStyle name="Comma 6 2 2 4 2 2 2 3 2 2 3" xfId="578"/>
    <cellStyle name="Comma 6 2 2 4 2 2 2 3 2 2 3 2" xfId="579"/>
    <cellStyle name="Comma 6 2 2 4 2 2 2 3 2 2 4" xfId="580"/>
    <cellStyle name="Comma 6 2 2 4 2 2 2 3 2 2 5" xfId="581"/>
    <cellStyle name="Comma 6 2 2 4 2 2 2 3 2 3" xfId="582"/>
    <cellStyle name="Comma 6 2 2 4 2 2 2 3 2 3 2" xfId="1"/>
    <cellStyle name="Comma 6 2 2 4 2 2 2 3 2 3 2 2" xfId="583"/>
    <cellStyle name="Comma 6 2 2 4 2 2 2 3 2 3 2 2 2" xfId="5831"/>
    <cellStyle name="Comma 6 2 2 4 2 2 2 3 2 3 2 3" xfId="5828"/>
    <cellStyle name="Comma 6 2 2 4 2 2 2 3 2 3 3" xfId="584"/>
    <cellStyle name="Comma 6 2 2 4 2 2 2 3 2 3 3 2" xfId="585"/>
    <cellStyle name="Comma 6 2 2 4 2 2 2 3 2 3 4" xfId="586"/>
    <cellStyle name="Comma 6 2 2 4 2 2 2 3 2 3 5" xfId="587"/>
    <cellStyle name="Comma 6 2 2 4 2 2 2 3 2 3 6" xfId="5825"/>
    <cellStyle name="Comma 6 2 2 4 2 2 2 3 2 3 7" xfId="5826"/>
    <cellStyle name="Comma 6 2 2 4 2 2 2 3 2 3 8" xfId="5834"/>
    <cellStyle name="Comma 6 2 2 4 2 2 2 3 2 4" xfId="588"/>
    <cellStyle name="Comma 6 2 2 4 2 2 2 3 2 4 2" xfId="589"/>
    <cellStyle name="Comma 6 2 2 4 2 2 2 3 2 5" xfId="590"/>
    <cellStyle name="Comma 6 2 2 4 2 2 2 3 2 6" xfId="591"/>
    <cellStyle name="Comma 6 2 2 4 2 2 2 3 3" xfId="592"/>
    <cellStyle name="Comma 6 2 2 4 2 2 2 3 3 2" xfId="593"/>
    <cellStyle name="Comma 6 2 2 4 2 2 2 3 3 2 2" xfId="594"/>
    <cellStyle name="Comma 6 2 2 4 2 2 2 3 3 3" xfId="595"/>
    <cellStyle name="Comma 6 2 2 4 2 2 2 3 3 4" xfId="596"/>
    <cellStyle name="Comma 6 2 2 4 2 2 2 3 4" xfId="597"/>
    <cellStyle name="Comma 6 2 2 4 2 2 2 3 4 2" xfId="598"/>
    <cellStyle name="Comma 6 2 2 4 2 2 2 3 5" xfId="599"/>
    <cellStyle name="Comma 6 2 2 4 2 2 2 3 6" xfId="600"/>
    <cellStyle name="Comma 6 2 2 4 2 2 2 4" xfId="601"/>
    <cellStyle name="Comma 6 2 2 4 2 2 2 4 2" xfId="602"/>
    <cellStyle name="Comma 6 2 2 4 2 2 2 4 2 2" xfId="603"/>
    <cellStyle name="Comma 6 2 2 4 2 2 2 4 2 2 2" xfId="604"/>
    <cellStyle name="Comma 6 2 2 4 2 2 2 4 2 3" xfId="605"/>
    <cellStyle name="Comma 6 2 2 4 2 2 2 4 2 4" xfId="606"/>
    <cellStyle name="Comma 6 2 2 4 2 2 2 4 3" xfId="607"/>
    <cellStyle name="Comma 6 2 2 4 2 2 2 4 3 2" xfId="608"/>
    <cellStyle name="Comma 6 2 2 4 2 2 2 4 3 3" xfId="609"/>
    <cellStyle name="Comma 6 2 2 4 2 2 2 4 4" xfId="610"/>
    <cellStyle name="Comma 6 2 2 4 2 2 2 4 5" xfId="611"/>
    <cellStyle name="Comma 6 2 2 4 2 2 2 5" xfId="612"/>
    <cellStyle name="Comma 6 2 2 4 2 2 2 5 2" xfId="613"/>
    <cellStyle name="Comma 6 2 2 4 2 2 2 5 2 2" xfId="614"/>
    <cellStyle name="Comma 6 2 2 4 2 2 2 5 3" xfId="615"/>
    <cellStyle name="Comma 6 2 2 4 2 2 2 5 4" xfId="616"/>
    <cellStyle name="Comma 6 2 2 4 2 2 2 6" xfId="617"/>
    <cellStyle name="Comma 6 2 2 4 2 2 2 6 2" xfId="618"/>
    <cellStyle name="Comma 6 2 2 4 2 2 2 7" xfId="619"/>
    <cellStyle name="Comma 6 2 2 4 2 2 2 8" xfId="620"/>
    <cellStyle name="Comma 6 2 2 4 2 2 3" xfId="621"/>
    <cellStyle name="Comma 6 2 2 4 2 2 3 2" xfId="622"/>
    <cellStyle name="Comma 6 2 2 4 2 2 3 2 2" xfId="623"/>
    <cellStyle name="Comma 6 2 2 4 2 2 3 3" xfId="624"/>
    <cellStyle name="Comma 6 2 2 4 2 2 3 4" xfId="625"/>
    <cellStyle name="Comma 6 2 2 4 2 2 4" xfId="626"/>
    <cellStyle name="Comma 6 2 2 4 2 2 4 2" xfId="627"/>
    <cellStyle name="Comma 6 2 2 4 2 2 4 3" xfId="628"/>
    <cellStyle name="Comma 6 2 2 4 2 2 5" xfId="629"/>
    <cellStyle name="Comma 6 2 2 4 2 2 6" xfId="630"/>
    <cellStyle name="Comma 6 2 2 4 2 3" xfId="631"/>
    <cellStyle name="Comma 6 2 2 4 2 3 2" xfId="632"/>
    <cellStyle name="Comma 6 2 2 4 2 3 2 2" xfId="633"/>
    <cellStyle name="Comma 6 2 2 4 2 3 3" xfId="634"/>
    <cellStyle name="Comma 6 2 2 4 2 3 4" xfId="635"/>
    <cellStyle name="Comma 6 2 2 4 2 4" xfId="636"/>
    <cellStyle name="Comma 6 2 2 4 2 4 2" xfId="637"/>
    <cellStyle name="Comma 6 2 2 4 2 5" xfId="638"/>
    <cellStyle name="Comma 6 2 2 4 2 6" xfId="639"/>
    <cellStyle name="Comma 6 2 2 4 3" xfId="640"/>
    <cellStyle name="Comma 6 2 2 4 3 2" xfId="641"/>
    <cellStyle name="Comma 6 2 2 4 3 2 2" xfId="642"/>
    <cellStyle name="Comma 6 2 2 4 3 3" xfId="643"/>
    <cellStyle name="Comma 6 2 2 4 3 4" xfId="644"/>
    <cellStyle name="Comma 6 2 2 4 4" xfId="645"/>
    <cellStyle name="Comma 6 2 2 4 4 2" xfId="646"/>
    <cellStyle name="Comma 6 2 2 4 5" xfId="647"/>
    <cellStyle name="Comma 6 2 2 4 6" xfId="648"/>
    <cellStyle name="Comma 6 2 2 5" xfId="649"/>
    <cellStyle name="Comma 6 2 2 5 2" xfId="650"/>
    <cellStyle name="Comma 6 2 2 5 2 2" xfId="651"/>
    <cellStyle name="Comma 6 2 2 5 2 2 2" xfId="652"/>
    <cellStyle name="Comma 6 2 2 5 2 2 2 2" xfId="653"/>
    <cellStyle name="Comma 6 2 2 5 2 2 3" xfId="654"/>
    <cellStyle name="Comma 6 2 2 5 2 2 4" xfId="655"/>
    <cellStyle name="Comma 6 2 2 5 2 3" xfId="656"/>
    <cellStyle name="Comma 6 2 2 5 2 3 2" xfId="657"/>
    <cellStyle name="Comma 6 2 2 5 2 4" xfId="658"/>
    <cellStyle name="Comma 6 2 2 5 2 5" xfId="659"/>
    <cellStyle name="Comma 6 2 2 5 3" xfId="660"/>
    <cellStyle name="Comma 6 2 2 5 3 2" xfId="661"/>
    <cellStyle name="Comma 6 2 2 5 3 2 2" xfId="662"/>
    <cellStyle name="Comma 6 2 2 5 3 3" xfId="663"/>
    <cellStyle name="Comma 6 2 2 5 3 4" xfId="664"/>
    <cellStyle name="Comma 6 2 2 5 4" xfId="665"/>
    <cellStyle name="Comma 6 2 2 5 4 2" xfId="666"/>
    <cellStyle name="Comma 6 2 2 5 5" xfId="667"/>
    <cellStyle name="Comma 6 2 2 5 6" xfId="668"/>
    <cellStyle name="Comma 6 2 2 6" xfId="669"/>
    <cellStyle name="Comma 6 2 2 6 2" xfId="670"/>
    <cellStyle name="Comma 6 2 2 6 2 2" xfId="671"/>
    <cellStyle name="Comma 6 2 2 6 3" xfId="672"/>
    <cellStyle name="Comma 6 2 2 6 4" xfId="673"/>
    <cellStyle name="Comma 6 2 2 7" xfId="674"/>
    <cellStyle name="Comma 6 2 2 7 2" xfId="675"/>
    <cellStyle name="Comma 6 2 2 8" xfId="676"/>
    <cellStyle name="Comma 6 2 2 9" xfId="677"/>
    <cellStyle name="Comma 6 2 3" xfId="678"/>
    <cellStyle name="Comma 6 2 3 2" xfId="679"/>
    <cellStyle name="Comma 6 2 3 2 2" xfId="680"/>
    <cellStyle name="Comma 6 2 3 2 2 2" xfId="681"/>
    <cellStyle name="Comma 6 2 3 2 2 2 2" xfId="682"/>
    <cellStyle name="Comma 6 2 3 2 2 3" xfId="683"/>
    <cellStyle name="Comma 6 2 3 2 2 4" xfId="684"/>
    <cellStyle name="Comma 6 2 3 2 3" xfId="685"/>
    <cellStyle name="Comma 6 2 3 2 3 2" xfId="686"/>
    <cellStyle name="Comma 6 2 3 2 4" xfId="687"/>
    <cellStyle name="Comma 6 2 3 2 5" xfId="688"/>
    <cellStyle name="Comma 6 2 3 3" xfId="689"/>
    <cellStyle name="Comma 6 2 3 3 2" xfId="690"/>
    <cellStyle name="Comma 6 2 3 3 2 2" xfId="691"/>
    <cellStyle name="Comma 6 2 3 3 3" xfId="692"/>
    <cellStyle name="Comma 6 2 3 3 4" xfId="693"/>
    <cellStyle name="Comma 6 2 3 4" xfId="694"/>
    <cellStyle name="Comma 6 2 3 4 2" xfId="695"/>
    <cellStyle name="Comma 6 2 3 5" xfId="696"/>
    <cellStyle name="Comma 6 2 3 6" xfId="697"/>
    <cellStyle name="Comma 6 2 4" xfId="698"/>
    <cellStyle name="Comma 6 2 4 2" xfId="699"/>
    <cellStyle name="Comma 6 2 4 2 2" xfId="700"/>
    <cellStyle name="Comma 6 2 4 3" xfId="701"/>
    <cellStyle name="Comma 6 2 4 4" xfId="702"/>
    <cellStyle name="Comma 6 2 5" xfId="703"/>
    <cellStyle name="Comma 6 2 5 2" xfId="704"/>
    <cellStyle name="Comma 6 2 6" xfId="705"/>
    <cellStyle name="Comma 6 2 7" xfId="706"/>
    <cellStyle name="Comma 6 3" xfId="707"/>
    <cellStyle name="Comma 6 3 2" xfId="708"/>
    <cellStyle name="Comma 6 3 2 2" xfId="709"/>
    <cellStyle name="Comma 6 3 2 2 2" xfId="710"/>
    <cellStyle name="Comma 6 3 2 2 2 2" xfId="711"/>
    <cellStyle name="Comma 6 3 2 2 3" xfId="712"/>
    <cellStyle name="Comma 6 3 2 2 4" xfId="713"/>
    <cellStyle name="Comma 6 3 2 3" xfId="714"/>
    <cellStyle name="Comma 6 3 2 3 2" xfId="715"/>
    <cellStyle name="Comma 6 3 2 4" xfId="716"/>
    <cellStyle name="Comma 6 3 2 5" xfId="717"/>
    <cellStyle name="Comma 6 3 3" xfId="718"/>
    <cellStyle name="Comma 6 3 3 2" xfId="719"/>
    <cellStyle name="Comma 6 3 3 2 2" xfId="720"/>
    <cellStyle name="Comma 6 3 3 3" xfId="721"/>
    <cellStyle name="Comma 6 3 3 4" xfId="722"/>
    <cellStyle name="Comma 6 3 4" xfId="723"/>
    <cellStyle name="Comma 6 3 4 2" xfId="724"/>
    <cellStyle name="Comma 6 3 5" xfId="725"/>
    <cellStyle name="Comma 6 3 6" xfId="726"/>
    <cellStyle name="Comma 6 4" xfId="727"/>
    <cellStyle name="Comma 6 4 2" xfId="728"/>
    <cellStyle name="Comma 6 4 2 2" xfId="729"/>
    <cellStyle name="Comma 6 4 2 2 2" xfId="730"/>
    <cellStyle name="Comma 6 4 2 3" xfId="731"/>
    <cellStyle name="Comma 6 4 2 4" xfId="732"/>
    <cellStyle name="Comma 6 4 3" xfId="733"/>
    <cellStyle name="Comma 6 4 3 2" xfId="734"/>
    <cellStyle name="Comma 6 4 4" xfId="735"/>
    <cellStyle name="Comma 6 4 5" xfId="736"/>
    <cellStyle name="Comma 6 5" xfId="737"/>
    <cellStyle name="Comma 6 5 2" xfId="738"/>
    <cellStyle name="Comma 6 5 2 2" xfId="739"/>
    <cellStyle name="Comma 6 5 3" xfId="740"/>
    <cellStyle name="Comma 6 5 4" xfId="741"/>
    <cellStyle name="Comma 6 6" xfId="742"/>
    <cellStyle name="Comma 6 6 2" xfId="743"/>
    <cellStyle name="Comma 6 7" xfId="744"/>
    <cellStyle name="Comma 6 8" xfId="745"/>
    <cellStyle name="Comma 6 9" xfId="746"/>
    <cellStyle name="Comma 7" xfId="28"/>
    <cellStyle name="Comma 7 2" xfId="29"/>
    <cellStyle name="Comma 7 2 2" xfId="747"/>
    <cellStyle name="Comma 7 2 2 2" xfId="748"/>
    <cellStyle name="Comma 7 2 2 2 2" xfId="749"/>
    <cellStyle name="Comma 7 2 2 2 2 2" xfId="750"/>
    <cellStyle name="Comma 7 2 2 2 2 2 2" xfId="751"/>
    <cellStyle name="Comma 7 2 2 2 2 3" xfId="752"/>
    <cellStyle name="Comma 7 2 2 2 2 4" xfId="753"/>
    <cellStyle name="Comma 7 2 2 2 3" xfId="754"/>
    <cellStyle name="Comma 7 2 2 2 3 2" xfId="755"/>
    <cellStyle name="Comma 7 2 2 2 4" xfId="756"/>
    <cellStyle name="Comma 7 2 2 2 5" xfId="757"/>
    <cellStyle name="Comma 7 2 2 3" xfId="758"/>
    <cellStyle name="Comma 7 2 2 3 2" xfId="759"/>
    <cellStyle name="Comma 7 2 2 3 2 2" xfId="760"/>
    <cellStyle name="Comma 7 2 2 3 2 2 2" xfId="761"/>
    <cellStyle name="Comma 7 2 2 3 2 3" xfId="762"/>
    <cellStyle name="Comma 7 2 2 3 2 4" xfId="763"/>
    <cellStyle name="Comma 7 2 2 3 3" xfId="764"/>
    <cellStyle name="Comma 7 2 2 3 3 2" xfId="765"/>
    <cellStyle name="Comma 7 2 2 3 4" xfId="766"/>
    <cellStyle name="Comma 7 2 2 3 5" xfId="767"/>
    <cellStyle name="Comma 7 2 2 4" xfId="768"/>
    <cellStyle name="Comma 7 2 2 4 2" xfId="769"/>
    <cellStyle name="Comma 7 2 2 4 2 2" xfId="770"/>
    <cellStyle name="Comma 7 2 2 4 3" xfId="771"/>
    <cellStyle name="Comma 7 2 2 4 4" xfId="772"/>
    <cellStyle name="Comma 7 2 2 5" xfId="773"/>
    <cellStyle name="Comma 7 2 2 5 2" xfId="774"/>
    <cellStyle name="Comma 7 2 2 6" xfId="775"/>
    <cellStyle name="Comma 7 2 2 7" xfId="776"/>
    <cellStyle name="Comma 7 2 3" xfId="777"/>
    <cellStyle name="Comma 7 2 3 2" xfId="778"/>
    <cellStyle name="Comma 7 2 3 2 2" xfId="779"/>
    <cellStyle name="Comma 7 2 3 2 2 2" xfId="780"/>
    <cellStyle name="Comma 7 2 3 2 3" xfId="781"/>
    <cellStyle name="Comma 7 2 3 2 4" xfId="782"/>
    <cellStyle name="Comma 7 2 3 3" xfId="783"/>
    <cellStyle name="Comma 7 2 3 3 2" xfId="784"/>
    <cellStyle name="Comma 7 2 3 4" xfId="785"/>
    <cellStyle name="Comma 7 2 3 5" xfId="786"/>
    <cellStyle name="Comma 7 2 4" xfId="787"/>
    <cellStyle name="Comma 7 2 4 2" xfId="788"/>
    <cellStyle name="Comma 7 2 4 2 2" xfId="789"/>
    <cellStyle name="Comma 7 2 4 3" xfId="790"/>
    <cellStyle name="Comma 7 2 4 4" xfId="791"/>
    <cellStyle name="Comma 7 2 5" xfId="792"/>
    <cellStyle name="Comma 7 2 5 2" xfId="793"/>
    <cellStyle name="Comma 7 2 6" xfId="794"/>
    <cellStyle name="Comma 7 2 7" xfId="795"/>
    <cellStyle name="Comma 7 2 8" xfId="796"/>
    <cellStyle name="Comma 7 3" xfId="797"/>
    <cellStyle name="Comma 7 3 2" xfId="798"/>
    <cellStyle name="Comma 7 3 2 2" xfId="799"/>
    <cellStyle name="Comma 7 3 2 2 2" xfId="800"/>
    <cellStyle name="Comma 7 3 2 3" xfId="801"/>
    <cellStyle name="Comma 7 3 2 4" xfId="802"/>
    <cellStyle name="Comma 7 3 3" xfId="803"/>
    <cellStyle name="Comma 7 3 3 2" xfId="804"/>
    <cellStyle name="Comma 7 3 4" xfId="805"/>
    <cellStyle name="Comma 7 3 5" xfId="806"/>
    <cellStyle name="Comma 7 4" xfId="807"/>
    <cellStyle name="Comma 7 4 2" xfId="808"/>
    <cellStyle name="Comma 7 4 2 2" xfId="809"/>
    <cellStyle name="Comma 7 4 2 2 2" xfId="810"/>
    <cellStyle name="Comma 7 4 2 3" xfId="811"/>
    <cellStyle name="Comma 7 4 2 4" xfId="812"/>
    <cellStyle name="Comma 7 4 3" xfId="813"/>
    <cellStyle name="Comma 7 4 3 2" xfId="814"/>
    <cellStyle name="Comma 7 4 4" xfId="815"/>
    <cellStyle name="Comma 7 4 5" xfId="816"/>
    <cellStyle name="Comma 7 5" xfId="817"/>
    <cellStyle name="Comma 7 5 2" xfId="818"/>
    <cellStyle name="Comma 7 5 2 2" xfId="819"/>
    <cellStyle name="Comma 7 5 3" xfId="820"/>
    <cellStyle name="Comma 7 5 4" xfId="821"/>
    <cellStyle name="Comma 7 6" xfId="822"/>
    <cellStyle name="Comma 7 6 2" xfId="823"/>
    <cellStyle name="Comma 7 7" xfId="824"/>
    <cellStyle name="Comma 7 8" xfId="825"/>
    <cellStyle name="Comma 7 9" xfId="826"/>
    <cellStyle name="Comma 8" xfId="30"/>
    <cellStyle name="Comma 8 2" xfId="31"/>
    <cellStyle name="Comma 8 2 2" xfId="827"/>
    <cellStyle name="Comma 8 2 2 2" xfId="828"/>
    <cellStyle name="Comma 8 2 2 2 2" xfId="829"/>
    <cellStyle name="Comma 8 2 2 3" xfId="830"/>
    <cellStyle name="Comma 8 2 2 4" xfId="831"/>
    <cellStyle name="Comma 8 2 3" xfId="832"/>
    <cellStyle name="Comma 8 2 3 2" xfId="833"/>
    <cellStyle name="Comma 8 2 4" xfId="834"/>
    <cellStyle name="Comma 8 2 5" xfId="835"/>
    <cellStyle name="Comma 8 3" xfId="836"/>
    <cellStyle name="Comma 8 3 2" xfId="837"/>
    <cellStyle name="Comma 8 3 2 2" xfId="838"/>
    <cellStyle name="Comma 8 3 2 2 2" xfId="839"/>
    <cellStyle name="Comma 8 3 2 3" xfId="840"/>
    <cellStyle name="Comma 8 3 2 4" xfId="841"/>
    <cellStyle name="Comma 8 3 3" xfId="842"/>
    <cellStyle name="Comma 8 3 3 2" xfId="843"/>
    <cellStyle name="Comma 8 3 4" xfId="844"/>
    <cellStyle name="Comma 8 3 5" xfId="845"/>
    <cellStyle name="Comma 8 4" xfId="846"/>
    <cellStyle name="Comma 8 4 2" xfId="847"/>
    <cellStyle name="Comma 8 4 2 2" xfId="848"/>
    <cellStyle name="Comma 8 4 2 2 2" xfId="849"/>
    <cellStyle name="Comma 8 4 2 3" xfId="850"/>
    <cellStyle name="Comma 8 4 2 4" xfId="851"/>
    <cellStyle name="Comma 8 4 3" xfId="852"/>
    <cellStyle name="Comma 8 4 3 2" xfId="853"/>
    <cellStyle name="Comma 8 4 4" xfId="854"/>
    <cellStyle name="Comma 8 4 5" xfId="855"/>
    <cellStyle name="Comma 8 5" xfId="856"/>
    <cellStyle name="Comma 8 5 2" xfId="857"/>
    <cellStyle name="Comma 8 5 2 2" xfId="858"/>
    <cellStyle name="Comma 8 5 3" xfId="859"/>
    <cellStyle name="Comma 8 5 4" xfId="860"/>
    <cellStyle name="Comma 8 6" xfId="861"/>
    <cellStyle name="Comma 8 6 2" xfId="862"/>
    <cellStyle name="Comma 8 7" xfId="863"/>
    <cellStyle name="Comma 8 8" xfId="864"/>
    <cellStyle name="Comma 8 9" xfId="865"/>
    <cellStyle name="Comma 9" xfId="32"/>
    <cellStyle name="Comma 9 2" xfId="867"/>
    <cellStyle name="Comma 9 2 2" xfId="868"/>
    <cellStyle name="Comma 9 2 2 2" xfId="869"/>
    <cellStyle name="Comma 9 2 2 2 2" xfId="870"/>
    <cellStyle name="Comma 9 2 2 3" xfId="871"/>
    <cellStyle name="Comma 9 2 2 4" xfId="872"/>
    <cellStyle name="Comma 9 2 3" xfId="873"/>
    <cellStyle name="Comma 9 2 3 2" xfId="874"/>
    <cellStyle name="Comma 9 2 4" xfId="875"/>
    <cellStyle name="Comma 9 2 5" xfId="876"/>
    <cellStyle name="Comma 9 3" xfId="877"/>
    <cellStyle name="Comma 9 3 2" xfId="878"/>
    <cellStyle name="Comma 9 3 2 2" xfId="879"/>
    <cellStyle name="Comma 9 3 2 2 2" xfId="880"/>
    <cellStyle name="Comma 9 3 2 3" xfId="881"/>
    <cellStyle name="Comma 9 3 2 4" xfId="882"/>
    <cellStyle name="Comma 9 3 3" xfId="883"/>
    <cellStyle name="Comma 9 3 3 2" xfId="884"/>
    <cellStyle name="Comma 9 3 4" xfId="885"/>
    <cellStyle name="Comma 9 3 5" xfId="886"/>
    <cellStyle name="Comma 9 4" xfId="887"/>
    <cellStyle name="Comma 9 4 2" xfId="888"/>
    <cellStyle name="Comma 9 4 2 2" xfId="889"/>
    <cellStyle name="Comma 9 4 2 2 2" xfId="890"/>
    <cellStyle name="Comma 9 4 2 3" xfId="891"/>
    <cellStyle name="Comma 9 4 2 4" xfId="892"/>
    <cellStyle name="Comma 9 4 3" xfId="893"/>
    <cellStyle name="Comma 9 4 3 2" xfId="894"/>
    <cellStyle name="Comma 9 4 4" xfId="895"/>
    <cellStyle name="Comma 9 4 5" xfId="896"/>
    <cellStyle name="Comma 9 5" xfId="897"/>
    <cellStyle name="Comma 9 6" xfId="866"/>
    <cellStyle name="Currency 2" xfId="898"/>
    <cellStyle name="Currency 3" xfId="899"/>
    <cellStyle name="Explanatory Text 2" xfId="900"/>
    <cellStyle name="Explanatory Text 2 2" xfId="3453"/>
    <cellStyle name="Explanatory Text 2 3" xfId="6013"/>
    <cellStyle name="Explanatory Text 2 4" xfId="6150"/>
    <cellStyle name="Explanatory Text 3" xfId="3330"/>
    <cellStyle name="foot left" xfId="901"/>
    <cellStyle name="foot left 2" xfId="6232"/>
    <cellStyle name="foot-right" xfId="902"/>
    <cellStyle name="foot-right 2" xfId="6233"/>
    <cellStyle name="Good 2" xfId="903"/>
    <cellStyle name="Good 2 2" xfId="3454"/>
    <cellStyle name="Good 2 3" xfId="6014"/>
    <cellStyle name="Good 2 4" xfId="6151"/>
    <cellStyle name="Good 3" xfId="3321"/>
    <cellStyle name="Heading 1 2" xfId="904"/>
    <cellStyle name="Heading 1 2 2" xfId="3455"/>
    <cellStyle name="Heading 1 2 3" xfId="6015"/>
    <cellStyle name="Heading 1 2 4" xfId="6152"/>
    <cellStyle name="Heading 1 3" xfId="3317"/>
    <cellStyle name="Heading 2 2" xfId="905"/>
    <cellStyle name="Heading 2 2 2" xfId="3456"/>
    <cellStyle name="Heading 2 2 3" xfId="6016"/>
    <cellStyle name="Heading 2 2 4" xfId="6153"/>
    <cellStyle name="Heading 2 3" xfId="3318"/>
    <cellStyle name="Heading 3 2" xfId="906"/>
    <cellStyle name="Heading 3 2 2" xfId="3457"/>
    <cellStyle name="Heading 3 2 3" xfId="3819"/>
    <cellStyle name="Heading 3 2 4" xfId="6017"/>
    <cellStyle name="Heading 3 2 5" xfId="6154"/>
    <cellStyle name="Heading 3 3" xfId="3319"/>
    <cellStyle name="Heading 4 2" xfId="907"/>
    <cellStyle name="Heading 4 2 2" xfId="3458"/>
    <cellStyle name="Heading 4 2 3" xfId="6018"/>
    <cellStyle name="Heading 4 2 4" xfId="6155"/>
    <cellStyle name="Heading 4 3" xfId="3320"/>
    <cellStyle name="Hyperlink 2" xfId="908"/>
    <cellStyle name="Hyperlink 2 10" xfId="909"/>
    <cellStyle name="Hyperlink 2 10 2" xfId="6235"/>
    <cellStyle name="Hyperlink 2 11" xfId="910"/>
    <cellStyle name="Hyperlink 2 11 2" xfId="6236"/>
    <cellStyle name="Hyperlink 2 12" xfId="911"/>
    <cellStyle name="Hyperlink 2 13" xfId="3555"/>
    <cellStyle name="Hyperlink 2 14" xfId="6234"/>
    <cellStyle name="Hyperlink 2 2" xfId="912"/>
    <cellStyle name="Hyperlink 2 2 2" xfId="6237"/>
    <cellStyle name="Hyperlink 2 3" xfId="913"/>
    <cellStyle name="Hyperlink 2 3 2" xfId="6238"/>
    <cellStyle name="Hyperlink 2 4" xfId="914"/>
    <cellStyle name="Hyperlink 2 4 2" xfId="6239"/>
    <cellStyle name="Hyperlink 2 5" xfId="915"/>
    <cellStyle name="Hyperlink 2 5 2" xfId="6240"/>
    <cellStyle name="Hyperlink 2 6" xfId="916"/>
    <cellStyle name="Hyperlink 2 6 2" xfId="6241"/>
    <cellStyle name="Hyperlink 2 7" xfId="917"/>
    <cellStyle name="Hyperlink 2 7 2" xfId="6242"/>
    <cellStyle name="Hyperlink 2 8" xfId="918"/>
    <cellStyle name="Hyperlink 2 8 2" xfId="6243"/>
    <cellStyle name="Hyperlink 2 9" xfId="919"/>
    <cellStyle name="Hyperlink 2 9 2" xfId="6244"/>
    <cellStyle name="Input 2" xfId="920"/>
    <cellStyle name="Input 2 2" xfId="921"/>
    <cellStyle name="Input 2 2 10" xfId="6157"/>
    <cellStyle name="Input 2 2 2" xfId="922"/>
    <cellStyle name="Input 2 2 2 2" xfId="923"/>
    <cellStyle name="Input 2 2 2 2 2" xfId="924"/>
    <cellStyle name="Input 2 2 2 2 2 2" xfId="4139"/>
    <cellStyle name="Input 2 2 2 2 2 3" xfId="5835"/>
    <cellStyle name="Input 2 2 2 2 3" xfId="925"/>
    <cellStyle name="Input 2 2 2 2 3 2" xfId="4140"/>
    <cellStyle name="Input 2 2 2 2 3 3" xfId="5836"/>
    <cellStyle name="Input 2 2 2 2 4" xfId="3886"/>
    <cellStyle name="Input 2 2 2 2 5" xfId="4117"/>
    <cellStyle name="Input 2 2 2 3" xfId="926"/>
    <cellStyle name="Input 2 2 2 3 2" xfId="4141"/>
    <cellStyle name="Input 2 2 2 3 3" xfId="5837"/>
    <cellStyle name="Input 2 2 2 4" xfId="927"/>
    <cellStyle name="Input 2 2 2 4 2" xfId="4142"/>
    <cellStyle name="Input 2 2 2 4 3" xfId="5838"/>
    <cellStyle name="Input 2 2 2 5" xfId="3772"/>
    <cellStyle name="Input 2 2 3" xfId="928"/>
    <cellStyle name="Input 2 2 3 2" xfId="929"/>
    <cellStyle name="Input 2 2 3 2 2" xfId="930"/>
    <cellStyle name="Input 2 2 3 2 2 2" xfId="4143"/>
    <cellStyle name="Input 2 2 3 2 2 3" xfId="5839"/>
    <cellStyle name="Input 2 2 3 2 3" xfId="931"/>
    <cellStyle name="Input 2 2 3 2 3 2" xfId="4144"/>
    <cellStyle name="Input 2 2 3 2 3 3" xfId="5840"/>
    <cellStyle name="Input 2 2 3 2 4" xfId="3915"/>
    <cellStyle name="Input 2 2 3 2 5" xfId="4112"/>
    <cellStyle name="Input 2 2 3 3" xfId="932"/>
    <cellStyle name="Input 2 2 3 3 2" xfId="4145"/>
    <cellStyle name="Input 2 2 3 3 3" xfId="5841"/>
    <cellStyle name="Input 2 2 3 4" xfId="933"/>
    <cellStyle name="Input 2 2 3 4 2" xfId="4146"/>
    <cellStyle name="Input 2 2 3 4 3" xfId="5842"/>
    <cellStyle name="Input 2 2 3 5" xfId="3564"/>
    <cellStyle name="Input 2 2 4" xfId="934"/>
    <cellStyle name="Input 2 2 4 2" xfId="935"/>
    <cellStyle name="Input 2 2 4 2 2" xfId="936"/>
    <cellStyle name="Input 2 2 4 2 2 2" xfId="4147"/>
    <cellStyle name="Input 2 2 4 2 2 3" xfId="5843"/>
    <cellStyle name="Input 2 2 4 2 3" xfId="937"/>
    <cellStyle name="Input 2 2 4 2 3 2" xfId="4148"/>
    <cellStyle name="Input 2 2 4 2 3 3" xfId="5844"/>
    <cellStyle name="Input 2 2 4 2 4" xfId="3914"/>
    <cellStyle name="Input 2 2 4 2 5" xfId="4113"/>
    <cellStyle name="Input 2 2 4 3" xfId="938"/>
    <cellStyle name="Input 2 2 4 3 2" xfId="4149"/>
    <cellStyle name="Input 2 2 4 3 3" xfId="5845"/>
    <cellStyle name="Input 2 2 4 4" xfId="939"/>
    <cellStyle name="Input 2 2 4 4 2" xfId="4150"/>
    <cellStyle name="Input 2 2 4 4 3" xfId="5846"/>
    <cellStyle name="Input 2 2 4 5" xfId="3565"/>
    <cellStyle name="Input 2 2 5" xfId="940"/>
    <cellStyle name="Input 2 2 5 2" xfId="941"/>
    <cellStyle name="Input 2 2 5 2 2" xfId="4151"/>
    <cellStyle name="Input 2 2 5 2 3" xfId="5847"/>
    <cellStyle name="Input 2 2 5 3" xfId="942"/>
    <cellStyle name="Input 2 2 5 3 2" xfId="4152"/>
    <cellStyle name="Input 2 2 5 3 3" xfId="5848"/>
    <cellStyle name="Input 2 2 5 4" xfId="3831"/>
    <cellStyle name="Input 2 2 5 5" xfId="4137"/>
    <cellStyle name="Input 2 2 6" xfId="943"/>
    <cellStyle name="Input 2 2 6 2" xfId="4153"/>
    <cellStyle name="Input 2 2 6 3" xfId="5849"/>
    <cellStyle name="Input 2 2 7" xfId="944"/>
    <cellStyle name="Input 2 2 7 2" xfId="4154"/>
    <cellStyle name="Input 2 2 7 3" xfId="5850"/>
    <cellStyle name="Input 2 2 8" xfId="3460"/>
    <cellStyle name="Input 2 2 9" xfId="6020"/>
    <cellStyle name="Input 2 3" xfId="945"/>
    <cellStyle name="Input 2 3 2" xfId="946"/>
    <cellStyle name="Input 2 3 2 2" xfId="947"/>
    <cellStyle name="Input 2 3 2 2 2" xfId="4155"/>
    <cellStyle name="Input 2 3 2 2 3" xfId="5851"/>
    <cellStyle name="Input 2 3 2 3" xfId="948"/>
    <cellStyle name="Input 2 3 2 3 2" xfId="4156"/>
    <cellStyle name="Input 2 3 2 3 3" xfId="5852"/>
    <cellStyle name="Input 2 3 2 4" xfId="3874"/>
    <cellStyle name="Input 2 3 2 5" xfId="4122"/>
    <cellStyle name="Input 2 3 3" xfId="949"/>
    <cellStyle name="Input 2 3 3 2" xfId="4157"/>
    <cellStyle name="Input 2 3 3 3" xfId="5853"/>
    <cellStyle name="Input 2 3 4" xfId="950"/>
    <cellStyle name="Input 2 3 4 2" xfId="4158"/>
    <cellStyle name="Input 2 3 4 3" xfId="5854"/>
    <cellStyle name="Input 2 3 5" xfId="3783"/>
    <cellStyle name="Input 2 4" xfId="951"/>
    <cellStyle name="Input 2 4 2" xfId="952"/>
    <cellStyle name="Input 2 4 2 2" xfId="953"/>
    <cellStyle name="Input 2 4 2 2 2" xfId="4159"/>
    <cellStyle name="Input 2 4 2 2 3" xfId="5855"/>
    <cellStyle name="Input 2 4 2 3" xfId="954"/>
    <cellStyle name="Input 2 4 2 3 2" xfId="4160"/>
    <cellStyle name="Input 2 4 2 3 3" xfId="5856"/>
    <cellStyle name="Input 2 4 2 4" xfId="3869"/>
    <cellStyle name="Input 2 4 2 5" xfId="4127"/>
    <cellStyle name="Input 2 4 3" xfId="955"/>
    <cellStyle name="Input 2 4 3 2" xfId="4161"/>
    <cellStyle name="Input 2 4 3 3" xfId="5857"/>
    <cellStyle name="Input 2 4 4" xfId="956"/>
    <cellStyle name="Input 2 4 4 2" xfId="4162"/>
    <cellStyle name="Input 2 4 4 3" xfId="5858"/>
    <cellStyle name="Input 2 4 5" xfId="3788"/>
    <cellStyle name="Input 2 5" xfId="957"/>
    <cellStyle name="Input 2 5 2" xfId="958"/>
    <cellStyle name="Input 2 5 2 2" xfId="959"/>
    <cellStyle name="Input 2 5 2 2 2" xfId="4163"/>
    <cellStyle name="Input 2 5 2 2 3" xfId="5859"/>
    <cellStyle name="Input 2 5 2 3" xfId="960"/>
    <cellStyle name="Input 2 5 2 3 2" xfId="4164"/>
    <cellStyle name="Input 2 5 2 3 3" xfId="5860"/>
    <cellStyle name="Input 2 5 2 4" xfId="3863"/>
    <cellStyle name="Input 2 5 2 5" xfId="4130"/>
    <cellStyle name="Input 2 5 3" xfId="961"/>
    <cellStyle name="Input 2 5 3 2" xfId="4165"/>
    <cellStyle name="Input 2 5 3 3" xfId="5861"/>
    <cellStyle name="Input 2 5 4" xfId="962"/>
    <cellStyle name="Input 2 5 4 2" xfId="4166"/>
    <cellStyle name="Input 2 5 4 3" xfId="5862"/>
    <cellStyle name="Input 2 5 5" xfId="3794"/>
    <cellStyle name="Input 2 6" xfId="963"/>
    <cellStyle name="Input 2 7" xfId="3459"/>
    <cellStyle name="Input 2 8" xfId="6019"/>
    <cellStyle name="Input 2 9" xfId="6156"/>
    <cellStyle name="Input 3" xfId="3324"/>
    <cellStyle name="Linked Cell 2" xfId="964"/>
    <cellStyle name="Linked Cell 2 2" xfId="3461"/>
    <cellStyle name="Linked Cell 2 3" xfId="6021"/>
    <cellStyle name="Linked Cell 2 4" xfId="6158"/>
    <cellStyle name="Linked Cell 3" xfId="3327"/>
    <cellStyle name="Neutral 2" xfId="965"/>
    <cellStyle name="Neutral 2 2" xfId="3462"/>
    <cellStyle name="Neutral 2 3" xfId="6022"/>
    <cellStyle name="Neutral 2 4" xfId="6159"/>
    <cellStyle name="Neutral 3" xfId="3323"/>
    <cellStyle name="Normal" xfId="0" builtinId="0"/>
    <cellStyle name="Normal - Style1" xfId="966"/>
    <cellStyle name="Normal - Style2" xfId="967"/>
    <cellStyle name="Normal - Style2 2" xfId="6245"/>
    <cellStyle name="Normal - Style3" xfId="968"/>
    <cellStyle name="Normal - Style3 2" xfId="6246"/>
    <cellStyle name="Normal - Style4" xfId="969"/>
    <cellStyle name="Normal - Style4 2" xfId="6247"/>
    <cellStyle name="Normal - Style5" xfId="970"/>
    <cellStyle name="Normal - Style5 2" xfId="6248"/>
    <cellStyle name="Normal - Style6" xfId="971"/>
    <cellStyle name="Normal - Style6 2" xfId="6249"/>
    <cellStyle name="Normal - Style7" xfId="972"/>
    <cellStyle name="Normal - Style7 2" xfId="6250"/>
    <cellStyle name="Normal - Style8" xfId="973"/>
    <cellStyle name="Normal - Style8 2" xfId="6251"/>
    <cellStyle name="Normal 10" xfId="33"/>
    <cellStyle name="Normal 10 10" xfId="975"/>
    <cellStyle name="Normal 10 11" xfId="3463"/>
    <cellStyle name="Normal 10 12" xfId="6023"/>
    <cellStyle name="Normal 10 13" xfId="6160"/>
    <cellStyle name="Normal 10 14" xfId="974"/>
    <cellStyle name="Normal 10 15" xfId="6252"/>
    <cellStyle name="Normal 10 2" xfId="34"/>
    <cellStyle name="Normal 10 2 10" xfId="3464"/>
    <cellStyle name="Normal 10 2 11" xfId="6024"/>
    <cellStyle name="Normal 10 2 12" xfId="6161"/>
    <cellStyle name="Normal 10 2 13" xfId="976"/>
    <cellStyle name="Normal 10 2 14" xfId="6327"/>
    <cellStyle name="Normal 10 2 15" xfId="6332"/>
    <cellStyle name="Normal 10 2 2" xfId="977"/>
    <cellStyle name="Normal 10 2 2 2" xfId="978"/>
    <cellStyle name="Normal 10 2 2 2 2" xfId="979"/>
    <cellStyle name="Normal 10 2 2 2 2 2" xfId="980"/>
    <cellStyle name="Normal 10 2 2 2 2 2 2" xfId="981"/>
    <cellStyle name="Normal 10 2 2 2 2 2 2 2" xfId="4168"/>
    <cellStyle name="Normal 10 2 2 2 2 2 3" xfId="4167"/>
    <cellStyle name="Normal 10 2 2 2 2 3" xfId="982"/>
    <cellStyle name="Normal 10 2 2 2 2 3 2" xfId="4169"/>
    <cellStyle name="Normal 10 2 2 2 2 4" xfId="983"/>
    <cellStyle name="Normal 10 2 2 2 2 4 2" xfId="4170"/>
    <cellStyle name="Normal 10 2 2 2 2 5" xfId="3895"/>
    <cellStyle name="Normal 10 2 2 2 3" xfId="984"/>
    <cellStyle name="Normal 10 2 2 2 3 2" xfId="985"/>
    <cellStyle name="Normal 10 2 2 2 3 2 2" xfId="4172"/>
    <cellStyle name="Normal 10 2 2 2 3 3" xfId="4171"/>
    <cellStyle name="Normal 10 2 2 2 4" xfId="986"/>
    <cellStyle name="Normal 10 2 2 2 4 2" xfId="4173"/>
    <cellStyle name="Normal 10 2 2 2 5" xfId="987"/>
    <cellStyle name="Normal 10 2 2 2 5 2" xfId="4174"/>
    <cellStyle name="Normal 10 2 2 2 6" xfId="3763"/>
    <cellStyle name="Normal 10 2 2 3" xfId="988"/>
    <cellStyle name="Normal 10 2 2 3 2" xfId="989"/>
    <cellStyle name="Normal 10 2 2 3 2 2" xfId="990"/>
    <cellStyle name="Normal 10 2 2 3 2 2 2" xfId="4176"/>
    <cellStyle name="Normal 10 2 2 3 2 3" xfId="4175"/>
    <cellStyle name="Normal 10 2 2 3 3" xfId="991"/>
    <cellStyle name="Normal 10 2 2 3 3 2" xfId="4177"/>
    <cellStyle name="Normal 10 2 2 3 4" xfId="992"/>
    <cellStyle name="Normal 10 2 2 3 4 2" xfId="4178"/>
    <cellStyle name="Normal 10 2 2 3 5" xfId="3840"/>
    <cellStyle name="Normal 10 2 2 4" xfId="993"/>
    <cellStyle name="Normal 10 2 2 4 2" xfId="994"/>
    <cellStyle name="Normal 10 2 2 4 2 2" xfId="4180"/>
    <cellStyle name="Normal 10 2 2 4 3" xfId="4179"/>
    <cellStyle name="Normal 10 2 2 5" xfId="995"/>
    <cellStyle name="Normal 10 2 2 5 2" xfId="4181"/>
    <cellStyle name="Normal 10 2 2 6" xfId="996"/>
    <cellStyle name="Normal 10 2 2 6 2" xfId="4182"/>
    <cellStyle name="Normal 10 2 2 7" xfId="3465"/>
    <cellStyle name="Normal 10 2 2 8" xfId="6025"/>
    <cellStyle name="Normal 10 2 2 9" xfId="6162"/>
    <cellStyle name="Normal 10 2 3" xfId="997"/>
    <cellStyle name="Normal 10 2 3 2" xfId="998"/>
    <cellStyle name="Normal 10 2 3 2 2" xfId="999"/>
    <cellStyle name="Normal 10 2 3 2 2 2" xfId="1000"/>
    <cellStyle name="Normal 10 2 3 2 2 2 2" xfId="1001"/>
    <cellStyle name="Normal 10 2 3 2 2 2 2 2" xfId="4184"/>
    <cellStyle name="Normal 10 2 3 2 2 2 3" xfId="4183"/>
    <cellStyle name="Normal 10 2 3 2 2 3" xfId="1002"/>
    <cellStyle name="Normal 10 2 3 2 2 3 2" xfId="4185"/>
    <cellStyle name="Normal 10 2 3 2 2 4" xfId="1003"/>
    <cellStyle name="Normal 10 2 3 2 2 4 2" xfId="4186"/>
    <cellStyle name="Normal 10 2 3 2 2 5" xfId="3896"/>
    <cellStyle name="Normal 10 2 3 2 3" xfId="1004"/>
    <cellStyle name="Normal 10 2 3 2 3 2" xfId="1005"/>
    <cellStyle name="Normal 10 2 3 2 3 2 2" xfId="4188"/>
    <cellStyle name="Normal 10 2 3 2 3 3" xfId="4187"/>
    <cellStyle name="Normal 10 2 3 2 4" xfId="1006"/>
    <cellStyle name="Normal 10 2 3 2 4 2" xfId="4189"/>
    <cellStyle name="Normal 10 2 3 2 5" xfId="1007"/>
    <cellStyle name="Normal 10 2 3 2 5 2" xfId="4190"/>
    <cellStyle name="Normal 10 2 3 2 6" xfId="3762"/>
    <cellStyle name="Normal 10 2 3 3" xfId="1008"/>
    <cellStyle name="Normal 10 2 3 3 2" xfId="1009"/>
    <cellStyle name="Normal 10 2 3 3 2 2" xfId="1010"/>
    <cellStyle name="Normal 10 2 3 3 2 2 2" xfId="4192"/>
    <cellStyle name="Normal 10 2 3 3 2 3" xfId="4191"/>
    <cellStyle name="Normal 10 2 3 3 3" xfId="1011"/>
    <cellStyle name="Normal 10 2 3 3 3 2" xfId="4193"/>
    <cellStyle name="Normal 10 2 3 3 4" xfId="1012"/>
    <cellStyle name="Normal 10 2 3 3 4 2" xfId="4194"/>
    <cellStyle name="Normal 10 2 3 3 5" xfId="3841"/>
    <cellStyle name="Normal 10 2 3 4" xfId="1013"/>
    <cellStyle name="Normal 10 2 3 4 2" xfId="1014"/>
    <cellStyle name="Normal 10 2 3 4 2 2" xfId="4196"/>
    <cellStyle name="Normal 10 2 3 4 3" xfId="4195"/>
    <cellStyle name="Normal 10 2 3 5" xfId="1015"/>
    <cellStyle name="Normal 10 2 3 5 2" xfId="4197"/>
    <cellStyle name="Normal 10 2 3 6" xfId="1016"/>
    <cellStyle name="Normal 10 2 3 6 2" xfId="4198"/>
    <cellStyle name="Normal 10 2 3 7" xfId="3466"/>
    <cellStyle name="Normal 10 2 3 8" xfId="6026"/>
    <cellStyle name="Normal 10 2 3 9" xfId="6163"/>
    <cellStyle name="Normal 10 2 4" xfId="1017"/>
    <cellStyle name="Normal 10 2 4 10" xfId="6164"/>
    <cellStyle name="Normal 10 2 4 2" xfId="1018"/>
    <cellStyle name="Normal 10 2 4 2 10" xfId="6165"/>
    <cellStyle name="Normal 10 2 4 2 2" xfId="1019"/>
    <cellStyle name="Normal 10 2 4 2 2 10" xfId="6166"/>
    <cellStyle name="Normal 10 2 4 2 2 2" xfId="1020"/>
    <cellStyle name="Normal 10 2 4 2 2 2 2" xfId="1021"/>
    <cellStyle name="Normal 10 2 4 2 2 2 2 2" xfId="1022"/>
    <cellStyle name="Normal 10 2 4 2 2 2 2 2 2" xfId="1023"/>
    <cellStyle name="Normal 10 2 4 2 2 2 2 2 2 2" xfId="4200"/>
    <cellStyle name="Normal 10 2 4 2 2 2 2 2 3" xfId="4199"/>
    <cellStyle name="Normal 10 2 4 2 2 2 2 3" xfId="1024"/>
    <cellStyle name="Normal 10 2 4 2 2 2 2 3 2" xfId="4201"/>
    <cellStyle name="Normal 10 2 4 2 2 2 2 4" xfId="1025"/>
    <cellStyle name="Normal 10 2 4 2 2 2 2 4 2" xfId="4202"/>
    <cellStyle name="Normal 10 2 4 2 2 2 2 5" xfId="3907"/>
    <cellStyle name="Normal 10 2 4 2 2 2 3" xfId="1026"/>
    <cellStyle name="Normal 10 2 4 2 2 2 3 2" xfId="1027"/>
    <cellStyle name="Normal 10 2 4 2 2 2 3 2 2" xfId="4204"/>
    <cellStyle name="Normal 10 2 4 2 2 2 3 3" xfId="4203"/>
    <cellStyle name="Normal 10 2 4 2 2 2 4" xfId="1028"/>
    <cellStyle name="Normal 10 2 4 2 2 2 4 2" xfId="4205"/>
    <cellStyle name="Normal 10 2 4 2 2 2 5" xfId="1029"/>
    <cellStyle name="Normal 10 2 4 2 2 2 5 2" xfId="4206"/>
    <cellStyle name="Normal 10 2 4 2 2 2 6" xfId="3751"/>
    <cellStyle name="Normal 10 2 4 2 2 3" xfId="1030"/>
    <cellStyle name="Normal 10 2 4 2 2 3 2" xfId="1031"/>
    <cellStyle name="Normal 10 2 4 2 2 3 2 2" xfId="1032"/>
    <cellStyle name="Normal 10 2 4 2 2 3 2 2 2" xfId="1033"/>
    <cellStyle name="Normal 10 2 4 2 2 3 2 2 2 2" xfId="4208"/>
    <cellStyle name="Normal 10 2 4 2 2 3 2 2 3" xfId="4207"/>
    <cellStyle name="Normal 10 2 4 2 2 3 2 3" xfId="1034"/>
    <cellStyle name="Normal 10 2 4 2 2 3 2 3 2" xfId="4209"/>
    <cellStyle name="Normal 10 2 4 2 2 3 2 4" xfId="1035"/>
    <cellStyle name="Normal 10 2 4 2 2 3 2 4 2" xfId="4210"/>
    <cellStyle name="Normal 10 2 4 2 2 3 2 5" xfId="3919"/>
    <cellStyle name="Normal 10 2 4 2 2 3 3" xfId="1036"/>
    <cellStyle name="Normal 10 2 4 2 2 3 3 2" xfId="1037"/>
    <cellStyle name="Normal 10 2 4 2 2 3 3 2 2" xfId="4212"/>
    <cellStyle name="Normal 10 2 4 2 2 3 3 3" xfId="4211"/>
    <cellStyle name="Normal 10 2 4 2 2 3 4" xfId="1038"/>
    <cellStyle name="Normal 10 2 4 2 2 3 4 2" xfId="4213"/>
    <cellStyle name="Normal 10 2 4 2 2 3 5" xfId="1039"/>
    <cellStyle name="Normal 10 2 4 2 2 3 5 2" xfId="4214"/>
    <cellStyle name="Normal 10 2 4 2 2 3 6" xfId="3560"/>
    <cellStyle name="Normal 10 2 4 2 2 4" xfId="1040"/>
    <cellStyle name="Normal 10 2 4 2 2 4 2" xfId="1041"/>
    <cellStyle name="Normal 10 2 4 2 2 4 2 2" xfId="1042"/>
    <cellStyle name="Normal 10 2 4 2 2 4 2 2 2" xfId="4216"/>
    <cellStyle name="Normal 10 2 4 2 2 4 2 3" xfId="4215"/>
    <cellStyle name="Normal 10 2 4 2 2 4 3" xfId="1043"/>
    <cellStyle name="Normal 10 2 4 2 2 4 3 2" xfId="4217"/>
    <cellStyle name="Normal 10 2 4 2 2 4 4" xfId="1044"/>
    <cellStyle name="Normal 10 2 4 2 2 4 4 2" xfId="4218"/>
    <cellStyle name="Normal 10 2 4 2 2 4 5" xfId="3851"/>
    <cellStyle name="Normal 10 2 4 2 2 5" xfId="1045"/>
    <cellStyle name="Normal 10 2 4 2 2 5 2" xfId="1046"/>
    <cellStyle name="Normal 10 2 4 2 2 5 2 2" xfId="4220"/>
    <cellStyle name="Normal 10 2 4 2 2 5 3" xfId="4219"/>
    <cellStyle name="Normal 10 2 4 2 2 6" xfId="1047"/>
    <cellStyle name="Normal 10 2 4 2 2 6 2" xfId="4221"/>
    <cellStyle name="Normal 10 2 4 2 2 7" xfId="1048"/>
    <cellStyle name="Normal 10 2 4 2 2 7 2" xfId="4222"/>
    <cellStyle name="Normal 10 2 4 2 2 8" xfId="3469"/>
    <cellStyle name="Normal 10 2 4 2 2 9" xfId="6029"/>
    <cellStyle name="Normal 10 2 4 2 3" xfId="1049"/>
    <cellStyle name="Normal 10 2 4 2 3 2" xfId="1050"/>
    <cellStyle name="Normal 10 2 4 2 3 2 2" xfId="1051"/>
    <cellStyle name="Normal 10 2 4 2 3 2 2 2" xfId="1052"/>
    <cellStyle name="Normal 10 2 4 2 3 2 2 2 2" xfId="4224"/>
    <cellStyle name="Normal 10 2 4 2 3 2 2 3" xfId="4223"/>
    <cellStyle name="Normal 10 2 4 2 3 2 3" xfId="1053"/>
    <cellStyle name="Normal 10 2 4 2 3 2 3 2" xfId="4225"/>
    <cellStyle name="Normal 10 2 4 2 3 2 4" xfId="1054"/>
    <cellStyle name="Normal 10 2 4 2 3 2 4 2" xfId="4226"/>
    <cellStyle name="Normal 10 2 4 2 3 2 5" xfId="3904"/>
    <cellStyle name="Normal 10 2 4 2 3 3" xfId="1055"/>
    <cellStyle name="Normal 10 2 4 2 3 3 2" xfId="1056"/>
    <cellStyle name="Normal 10 2 4 2 3 3 2 2" xfId="4228"/>
    <cellStyle name="Normal 10 2 4 2 3 3 3" xfId="4227"/>
    <cellStyle name="Normal 10 2 4 2 3 4" xfId="1057"/>
    <cellStyle name="Normal 10 2 4 2 3 4 2" xfId="4229"/>
    <cellStyle name="Normal 10 2 4 2 3 5" xfId="1058"/>
    <cellStyle name="Normal 10 2 4 2 3 5 2" xfId="4230"/>
    <cellStyle name="Normal 10 2 4 2 3 6" xfId="3754"/>
    <cellStyle name="Normal 10 2 4 2 4" xfId="1059"/>
    <cellStyle name="Normal 10 2 4 2 4 2" xfId="1060"/>
    <cellStyle name="Normal 10 2 4 2 4 2 2" xfId="1061"/>
    <cellStyle name="Normal 10 2 4 2 4 2 2 2" xfId="4232"/>
    <cellStyle name="Normal 10 2 4 2 4 2 3" xfId="4231"/>
    <cellStyle name="Normal 10 2 4 2 4 3" xfId="1062"/>
    <cellStyle name="Normal 10 2 4 2 4 3 2" xfId="4233"/>
    <cellStyle name="Normal 10 2 4 2 4 4" xfId="1063"/>
    <cellStyle name="Normal 10 2 4 2 4 4 2" xfId="4234"/>
    <cellStyle name="Normal 10 2 4 2 4 5" xfId="3848"/>
    <cellStyle name="Normal 10 2 4 2 5" xfId="1064"/>
    <cellStyle name="Normal 10 2 4 2 5 2" xfId="1065"/>
    <cellStyle name="Normal 10 2 4 2 5 2 2" xfId="4236"/>
    <cellStyle name="Normal 10 2 4 2 5 3" xfId="4235"/>
    <cellStyle name="Normal 10 2 4 2 6" xfId="1066"/>
    <cellStyle name="Normal 10 2 4 2 6 2" xfId="4237"/>
    <cellStyle name="Normal 10 2 4 2 7" xfId="1067"/>
    <cellStyle name="Normal 10 2 4 2 7 2" xfId="4238"/>
    <cellStyle name="Normal 10 2 4 2 8" xfId="3468"/>
    <cellStyle name="Normal 10 2 4 2 9" xfId="6028"/>
    <cellStyle name="Normal 10 2 4 3" xfId="1068"/>
    <cellStyle name="Normal 10 2 4 3 2" xfId="1069"/>
    <cellStyle name="Normal 10 2 4 3 2 2" xfId="1070"/>
    <cellStyle name="Normal 10 2 4 3 2 2 2" xfId="1071"/>
    <cellStyle name="Normal 10 2 4 3 2 2 2 2" xfId="4240"/>
    <cellStyle name="Normal 10 2 4 3 2 2 3" xfId="4239"/>
    <cellStyle name="Normal 10 2 4 3 2 3" xfId="1072"/>
    <cellStyle name="Normal 10 2 4 3 2 3 2" xfId="4241"/>
    <cellStyle name="Normal 10 2 4 3 2 4" xfId="1073"/>
    <cellStyle name="Normal 10 2 4 3 2 4 2" xfId="4242"/>
    <cellStyle name="Normal 10 2 4 3 2 5" xfId="3897"/>
    <cellStyle name="Normal 10 2 4 3 3" xfId="1074"/>
    <cellStyle name="Normal 10 2 4 3 3 2" xfId="1075"/>
    <cellStyle name="Normal 10 2 4 3 3 2 2" xfId="4244"/>
    <cellStyle name="Normal 10 2 4 3 3 3" xfId="4243"/>
    <cellStyle name="Normal 10 2 4 3 4" xfId="1076"/>
    <cellStyle name="Normal 10 2 4 3 4 2" xfId="4245"/>
    <cellStyle name="Normal 10 2 4 3 5" xfId="1077"/>
    <cellStyle name="Normal 10 2 4 3 5 2" xfId="4246"/>
    <cellStyle name="Normal 10 2 4 3 6" xfId="3761"/>
    <cellStyle name="Normal 10 2 4 4" xfId="1078"/>
    <cellStyle name="Normal 10 2 4 4 2" xfId="1079"/>
    <cellStyle name="Normal 10 2 4 4 2 2" xfId="1080"/>
    <cellStyle name="Normal 10 2 4 4 2 2 2" xfId="4248"/>
    <cellStyle name="Normal 10 2 4 4 2 3" xfId="4247"/>
    <cellStyle name="Normal 10 2 4 4 3" xfId="1081"/>
    <cellStyle name="Normal 10 2 4 4 3 2" xfId="4249"/>
    <cellStyle name="Normal 10 2 4 4 4" xfId="1082"/>
    <cellStyle name="Normal 10 2 4 4 4 2" xfId="4250"/>
    <cellStyle name="Normal 10 2 4 4 5" xfId="3842"/>
    <cellStyle name="Normal 10 2 4 5" xfId="1083"/>
    <cellStyle name="Normal 10 2 4 5 2" xfId="1084"/>
    <cellStyle name="Normal 10 2 4 5 2 2" xfId="4252"/>
    <cellStyle name="Normal 10 2 4 5 3" xfId="4251"/>
    <cellStyle name="Normal 10 2 4 6" xfId="1085"/>
    <cellStyle name="Normal 10 2 4 6 2" xfId="4253"/>
    <cellStyle name="Normal 10 2 4 7" xfId="1086"/>
    <cellStyle name="Normal 10 2 4 7 2" xfId="4254"/>
    <cellStyle name="Normal 10 2 4 8" xfId="3467"/>
    <cellStyle name="Normal 10 2 4 9" xfId="6027"/>
    <cellStyle name="Normal 10 2 5" xfId="1087"/>
    <cellStyle name="Normal 10 2 5 2" xfId="1088"/>
    <cellStyle name="Normal 10 2 5 2 2" xfId="1089"/>
    <cellStyle name="Normal 10 2 5 2 2 2" xfId="1090"/>
    <cellStyle name="Normal 10 2 5 2 2 2 2" xfId="4256"/>
    <cellStyle name="Normal 10 2 5 2 2 3" xfId="4255"/>
    <cellStyle name="Normal 10 2 5 2 3" xfId="1091"/>
    <cellStyle name="Normal 10 2 5 2 3 2" xfId="4257"/>
    <cellStyle name="Normal 10 2 5 2 4" xfId="1092"/>
    <cellStyle name="Normal 10 2 5 2 4 2" xfId="4258"/>
    <cellStyle name="Normal 10 2 5 2 5" xfId="3883"/>
    <cellStyle name="Normal 10 2 5 3" xfId="1093"/>
    <cellStyle name="Normal 10 2 5 3 2" xfId="1094"/>
    <cellStyle name="Normal 10 2 5 3 2 2" xfId="4260"/>
    <cellStyle name="Normal 10 2 5 3 3" xfId="4259"/>
    <cellStyle name="Normal 10 2 5 4" xfId="1095"/>
    <cellStyle name="Normal 10 2 5 4 2" xfId="4261"/>
    <cellStyle name="Normal 10 2 5 5" xfId="1096"/>
    <cellStyle name="Normal 10 2 5 5 2" xfId="4262"/>
    <cellStyle name="Normal 10 2 5 6" xfId="3775"/>
    <cellStyle name="Normal 10 2 6" xfId="1097"/>
    <cellStyle name="Normal 10 2 6 2" xfId="1098"/>
    <cellStyle name="Normal 10 2 6 2 2" xfId="1099"/>
    <cellStyle name="Normal 10 2 6 2 2 2" xfId="4264"/>
    <cellStyle name="Normal 10 2 6 2 3" xfId="4263"/>
    <cellStyle name="Normal 10 2 6 3" xfId="1100"/>
    <cellStyle name="Normal 10 2 6 3 2" xfId="4265"/>
    <cellStyle name="Normal 10 2 6 4" xfId="1101"/>
    <cellStyle name="Normal 10 2 6 4 2" xfId="4266"/>
    <cellStyle name="Normal 10 2 6 5" xfId="3827"/>
    <cellStyle name="Normal 10 2 7" xfId="1102"/>
    <cellStyle name="Normal 10 2 7 2" xfId="1103"/>
    <cellStyle name="Normal 10 2 7 2 2" xfId="4268"/>
    <cellStyle name="Normal 10 2 7 3" xfId="4267"/>
    <cellStyle name="Normal 10 2 8" xfId="1104"/>
    <cellStyle name="Normal 10 2 8 2" xfId="4269"/>
    <cellStyle name="Normal 10 2 9" xfId="1105"/>
    <cellStyle name="Normal 10 2 9 2" xfId="4270"/>
    <cellStyle name="Normal 10 3" xfId="1106"/>
    <cellStyle name="Normal 10 3 2" xfId="1107"/>
    <cellStyle name="Normal 10 3 2 2" xfId="1108"/>
    <cellStyle name="Normal 10 3 2 2 2" xfId="1109"/>
    <cellStyle name="Normal 10 3 2 2 2 2" xfId="1110"/>
    <cellStyle name="Normal 10 3 2 2 2 2 2" xfId="4272"/>
    <cellStyle name="Normal 10 3 2 2 2 3" xfId="4271"/>
    <cellStyle name="Normal 10 3 2 2 3" xfId="1111"/>
    <cellStyle name="Normal 10 3 2 2 3 2" xfId="4273"/>
    <cellStyle name="Normal 10 3 2 2 4" xfId="1112"/>
    <cellStyle name="Normal 10 3 2 2 4 2" xfId="4274"/>
    <cellStyle name="Normal 10 3 2 2 5" xfId="3893"/>
    <cellStyle name="Normal 10 3 2 3" xfId="1113"/>
    <cellStyle name="Normal 10 3 2 3 2" xfId="1114"/>
    <cellStyle name="Normal 10 3 2 3 2 2" xfId="4276"/>
    <cellStyle name="Normal 10 3 2 3 3" xfId="4275"/>
    <cellStyle name="Normal 10 3 2 4" xfId="1115"/>
    <cellStyle name="Normal 10 3 2 4 2" xfId="4277"/>
    <cellStyle name="Normal 10 3 2 5" xfId="1116"/>
    <cellStyle name="Normal 10 3 2 5 2" xfId="4278"/>
    <cellStyle name="Normal 10 3 2 6" xfId="3765"/>
    <cellStyle name="Normal 10 3 3" xfId="1117"/>
    <cellStyle name="Normal 10 3 3 2" xfId="1118"/>
    <cellStyle name="Normal 10 3 3 2 2" xfId="1119"/>
    <cellStyle name="Normal 10 3 3 2 2 2" xfId="4280"/>
    <cellStyle name="Normal 10 3 3 2 3" xfId="4279"/>
    <cellStyle name="Normal 10 3 3 3" xfId="1120"/>
    <cellStyle name="Normal 10 3 3 3 2" xfId="4281"/>
    <cellStyle name="Normal 10 3 3 4" xfId="1121"/>
    <cellStyle name="Normal 10 3 3 4 2" xfId="4282"/>
    <cellStyle name="Normal 10 3 3 5" xfId="3838"/>
    <cellStyle name="Normal 10 3 4" xfId="1122"/>
    <cellStyle name="Normal 10 3 4 2" xfId="1123"/>
    <cellStyle name="Normal 10 3 4 2 2" xfId="4284"/>
    <cellStyle name="Normal 10 3 4 3" xfId="4283"/>
    <cellStyle name="Normal 10 3 5" xfId="1124"/>
    <cellStyle name="Normal 10 3 5 2" xfId="4285"/>
    <cellStyle name="Normal 10 3 6" xfId="1125"/>
    <cellStyle name="Normal 10 3 6 2" xfId="4286"/>
    <cellStyle name="Normal 10 3 7" xfId="3470"/>
    <cellStyle name="Normal 10 3 8" xfId="6030"/>
    <cellStyle name="Normal 10 3 9" xfId="6167"/>
    <cellStyle name="Normal 10 4" xfId="1126"/>
    <cellStyle name="Normal 10 4 2" xfId="1127"/>
    <cellStyle name="Normal 10 4 2 2" xfId="1128"/>
    <cellStyle name="Normal 10 4 2 2 2" xfId="1129"/>
    <cellStyle name="Normal 10 4 2 2 2 2" xfId="1130"/>
    <cellStyle name="Normal 10 4 2 2 2 2 2" xfId="4288"/>
    <cellStyle name="Normal 10 4 2 2 2 3" xfId="4287"/>
    <cellStyle name="Normal 10 4 2 2 3" xfId="1131"/>
    <cellStyle name="Normal 10 4 2 2 3 2" xfId="4289"/>
    <cellStyle name="Normal 10 4 2 2 4" xfId="1132"/>
    <cellStyle name="Normal 10 4 2 2 4 2" xfId="4290"/>
    <cellStyle name="Normal 10 4 2 2 5" xfId="3910"/>
    <cellStyle name="Normal 10 4 2 3" xfId="1133"/>
    <cellStyle name="Normal 10 4 2 3 2" xfId="1134"/>
    <cellStyle name="Normal 10 4 2 3 2 2" xfId="4292"/>
    <cellStyle name="Normal 10 4 2 3 3" xfId="4291"/>
    <cellStyle name="Normal 10 4 2 4" xfId="1135"/>
    <cellStyle name="Normal 10 4 2 4 2" xfId="4293"/>
    <cellStyle name="Normal 10 4 2 5" xfId="1136"/>
    <cellStyle name="Normal 10 4 2 5 2" xfId="4294"/>
    <cellStyle name="Normal 10 4 2 6" xfId="3569"/>
    <cellStyle name="Normal 10 4 3" xfId="1137"/>
    <cellStyle name="Normal 10 4 3 2" xfId="1138"/>
    <cellStyle name="Normal 10 4 3 2 2" xfId="1139"/>
    <cellStyle name="Normal 10 4 3 2 2 2" xfId="4296"/>
    <cellStyle name="Normal 10 4 3 2 3" xfId="4295"/>
    <cellStyle name="Normal 10 4 3 3" xfId="1140"/>
    <cellStyle name="Normal 10 4 3 3 2" xfId="4297"/>
    <cellStyle name="Normal 10 4 3 4" xfId="1141"/>
    <cellStyle name="Normal 10 4 3 4 2" xfId="4298"/>
    <cellStyle name="Normal 10 4 3 5" xfId="3854"/>
    <cellStyle name="Normal 10 4 4" xfId="1142"/>
    <cellStyle name="Normal 10 4 4 2" xfId="1143"/>
    <cellStyle name="Normal 10 4 4 2 2" xfId="4300"/>
    <cellStyle name="Normal 10 4 4 3" xfId="4299"/>
    <cellStyle name="Normal 10 4 5" xfId="1144"/>
    <cellStyle name="Normal 10 4 5 2" xfId="4301"/>
    <cellStyle name="Normal 10 4 6" xfId="1145"/>
    <cellStyle name="Normal 10 4 6 2" xfId="4302"/>
    <cellStyle name="Normal 10 4 7" xfId="3810"/>
    <cellStyle name="Normal 10 5" xfId="1146"/>
    <cellStyle name="Normal 10 5 2" xfId="1147"/>
    <cellStyle name="Normal 10 5 2 2" xfId="1148"/>
    <cellStyle name="Normal 10 5 2 2 2" xfId="1149"/>
    <cellStyle name="Normal 10 5 2 2 2 2" xfId="4304"/>
    <cellStyle name="Normal 10 5 2 2 3" xfId="4303"/>
    <cellStyle name="Normal 10 5 2 3" xfId="1150"/>
    <cellStyle name="Normal 10 5 2 3 2" xfId="4305"/>
    <cellStyle name="Normal 10 5 2 4" xfId="1151"/>
    <cellStyle name="Normal 10 5 2 4 2" xfId="4306"/>
    <cellStyle name="Normal 10 5 2 5" xfId="3881"/>
    <cellStyle name="Normal 10 5 3" xfId="1152"/>
    <cellStyle name="Normal 10 5 3 2" xfId="1153"/>
    <cellStyle name="Normal 10 5 3 2 2" xfId="4308"/>
    <cellStyle name="Normal 10 5 3 3" xfId="4307"/>
    <cellStyle name="Normal 10 5 4" xfId="1154"/>
    <cellStyle name="Normal 10 5 4 2" xfId="4309"/>
    <cellStyle name="Normal 10 5 5" xfId="1155"/>
    <cellStyle name="Normal 10 5 5 2" xfId="4310"/>
    <cellStyle name="Normal 10 5 6" xfId="3777"/>
    <cellStyle name="Normal 10 6" xfId="1156"/>
    <cellStyle name="Normal 10 6 2" xfId="1157"/>
    <cellStyle name="Normal 10 6 2 2" xfId="1158"/>
    <cellStyle name="Normal 10 6 2 2 2" xfId="4312"/>
    <cellStyle name="Normal 10 6 2 3" xfId="4311"/>
    <cellStyle name="Normal 10 6 3" xfId="1159"/>
    <cellStyle name="Normal 10 6 3 2" xfId="4313"/>
    <cellStyle name="Normal 10 6 4" xfId="1160"/>
    <cellStyle name="Normal 10 6 4 2" xfId="4314"/>
    <cellStyle name="Normal 10 6 5" xfId="3824"/>
    <cellStyle name="Normal 10 7" xfId="1161"/>
    <cellStyle name="Normal 10 7 2" xfId="1162"/>
    <cellStyle name="Normal 10 7 2 2" xfId="4316"/>
    <cellStyle name="Normal 10 7 3" xfId="4315"/>
    <cellStyle name="Normal 10 8" xfId="1163"/>
    <cellStyle name="Normal 10 8 2" xfId="4317"/>
    <cellStyle name="Normal 10 9" xfId="1164"/>
    <cellStyle name="Normal 10 9 2" xfId="4318"/>
    <cellStyle name="Normal 11" xfId="35"/>
    <cellStyle name="Normal 11 2" xfId="36"/>
    <cellStyle name="Normal 11 2 2" xfId="3471"/>
    <cellStyle name="Normal 11 2 3" xfId="6333"/>
    <cellStyle name="Normal 11 3" xfId="6031"/>
    <cellStyle name="Normal 11 4" xfId="6168"/>
    <cellStyle name="Normal 11 5" xfId="1165"/>
    <cellStyle name="Normal 11 6" xfId="6253"/>
    <cellStyle name="Normal 12" xfId="37"/>
    <cellStyle name="Normal 12 2" xfId="38"/>
    <cellStyle name="Normal 12 2 2" xfId="3472"/>
    <cellStyle name="Normal 12 2 3" xfId="6334"/>
    <cellStyle name="Normal 12 3" xfId="39"/>
    <cellStyle name="Normal 12 3 2" xfId="6032"/>
    <cellStyle name="Normal 12 3 3" xfId="6335"/>
    <cellStyle name="Normal 12 4" xfId="6169"/>
    <cellStyle name="Normal 12 5" xfId="1166"/>
    <cellStyle name="Normal 12 6" xfId="6254"/>
    <cellStyle name="Normal 13" xfId="40"/>
    <cellStyle name="Normal 13 2" xfId="1168"/>
    <cellStyle name="Normal 13 2 2" xfId="3474"/>
    <cellStyle name="Normal 13 2 3" xfId="6034"/>
    <cellStyle name="Normal 13 2 4" xfId="6171"/>
    <cellStyle name="Normal 13 2 5" xfId="6387"/>
    <cellStyle name="Normal 13 3" xfId="3473"/>
    <cellStyle name="Normal 13 4" xfId="6033"/>
    <cellStyle name="Normal 13 5" xfId="6170"/>
    <cellStyle name="Normal 13 6" xfId="1167"/>
    <cellStyle name="Normal 13 7" xfId="6255"/>
    <cellStyle name="Normal 14" xfId="1169"/>
    <cellStyle name="Normal 14 10" xfId="6035"/>
    <cellStyle name="Normal 14 11" xfId="6172"/>
    <cellStyle name="Normal 14 12" xfId="6256"/>
    <cellStyle name="Normal 14 2" xfId="1170"/>
    <cellStyle name="Normal 14 2 10" xfId="6173"/>
    <cellStyle name="Normal 14 2 2" xfId="1171"/>
    <cellStyle name="Normal 14 2 2 10" xfId="6174"/>
    <cellStyle name="Normal 14 2 2 2" xfId="1172"/>
    <cellStyle name="Normal 14 2 2 2 2" xfId="1173"/>
    <cellStyle name="Normal 14 2 2 2 2 2" xfId="1174"/>
    <cellStyle name="Normal 14 2 2 2 2 2 2" xfId="1175"/>
    <cellStyle name="Normal 14 2 2 2 2 2 2 2" xfId="4320"/>
    <cellStyle name="Normal 14 2 2 2 2 2 3" xfId="4319"/>
    <cellStyle name="Normal 14 2 2 2 2 3" xfId="1176"/>
    <cellStyle name="Normal 14 2 2 2 2 3 2" xfId="4321"/>
    <cellStyle name="Normal 14 2 2 2 2 4" xfId="1177"/>
    <cellStyle name="Normal 14 2 2 2 2 4 2" xfId="4322"/>
    <cellStyle name="Normal 14 2 2 2 2 5" xfId="3905"/>
    <cellStyle name="Normal 14 2 2 2 3" xfId="1178"/>
    <cellStyle name="Normal 14 2 2 2 3 2" xfId="1179"/>
    <cellStyle name="Normal 14 2 2 2 3 2 2" xfId="4324"/>
    <cellStyle name="Normal 14 2 2 2 3 3" xfId="4323"/>
    <cellStyle name="Normal 14 2 2 2 4" xfId="1180"/>
    <cellStyle name="Normal 14 2 2 2 4 2" xfId="4325"/>
    <cellStyle name="Normal 14 2 2 2 5" xfId="1181"/>
    <cellStyle name="Normal 14 2 2 2 5 2" xfId="4326"/>
    <cellStyle name="Normal 14 2 2 2 6" xfId="3753"/>
    <cellStyle name="Normal 14 2 2 3" xfId="1182"/>
    <cellStyle name="Normal 14 2 2 3 2" xfId="1183"/>
    <cellStyle name="Normal 14 2 2 3 2 2" xfId="1184"/>
    <cellStyle name="Normal 14 2 2 3 2 2 2" xfId="1185"/>
    <cellStyle name="Normal 14 2 2 3 2 2 2 2" xfId="4328"/>
    <cellStyle name="Normal 14 2 2 3 2 2 3" xfId="4327"/>
    <cellStyle name="Normal 14 2 2 3 2 3" xfId="1186"/>
    <cellStyle name="Normal 14 2 2 3 2 3 2" xfId="4329"/>
    <cellStyle name="Normal 14 2 2 3 2 4" xfId="1187"/>
    <cellStyle name="Normal 14 2 2 3 2 4 2" xfId="4330"/>
    <cellStyle name="Normal 14 2 2 3 2 5" xfId="3920"/>
    <cellStyle name="Normal 14 2 2 3 3" xfId="1188"/>
    <cellStyle name="Normal 14 2 2 3 3 2" xfId="1189"/>
    <cellStyle name="Normal 14 2 2 3 3 2 2" xfId="1190"/>
    <cellStyle name="Normal 14 2 2 3 3 2 2 2" xfId="4332"/>
    <cellStyle name="Normal 14 2 2 3 3 2 3" xfId="4331"/>
    <cellStyle name="Normal 14 2 2 3 3 3" xfId="1191"/>
    <cellStyle name="Normal 14 2 2 3 3 3 2" xfId="4333"/>
    <cellStyle name="Normal 14 2 2 3 3 4" xfId="1192"/>
    <cellStyle name="Normal 14 2 2 3 3 4 2" xfId="4334"/>
    <cellStyle name="Normal 14 2 2 3 3 5" xfId="4056"/>
    <cellStyle name="Normal 14 2 2 3 4" xfId="1193"/>
    <cellStyle name="Normal 14 2 2 3 4 2" xfId="1194"/>
    <cellStyle name="Normal 14 2 2 3 4 2 2" xfId="1195"/>
    <cellStyle name="Normal 14 2 2 3 4 2 2 2" xfId="4337"/>
    <cellStyle name="Normal 14 2 2 3 4 2 3" xfId="4336"/>
    <cellStyle name="Normal 14 2 2 3 4 3" xfId="1196"/>
    <cellStyle name="Normal 14 2 2 3 4 3 2" xfId="4338"/>
    <cellStyle name="Normal 14 2 2 3 4 4" xfId="4335"/>
    <cellStyle name="Normal 14 2 2 3 5" xfId="1197"/>
    <cellStyle name="Normal 14 2 2 3 5 2" xfId="1198"/>
    <cellStyle name="Normal 14 2 2 3 5 2 2" xfId="4340"/>
    <cellStyle name="Normal 14 2 2 3 5 3" xfId="5827"/>
    <cellStyle name="Normal 14 2 2 3 5 4" xfId="4339"/>
    <cellStyle name="Normal 14 2 2 3 6" xfId="1199"/>
    <cellStyle name="Normal 14 2 2 3 6 2" xfId="1200"/>
    <cellStyle name="Normal 14 2 2 3 6 2 2" xfId="4342"/>
    <cellStyle name="Normal 14 2 2 3 6 3" xfId="4341"/>
    <cellStyle name="Normal 14 2 2 3 7" xfId="1201"/>
    <cellStyle name="Normal 14 2 2 3 7 2" xfId="4343"/>
    <cellStyle name="Normal 14 2 2 3 8" xfId="1202"/>
    <cellStyle name="Normal 14 2 2 3 8 2" xfId="4344"/>
    <cellStyle name="Normal 14 2 2 3 9" xfId="3559"/>
    <cellStyle name="Normal 14 2 2 4" xfId="1203"/>
    <cellStyle name="Normal 14 2 2 4 2" xfId="1204"/>
    <cellStyle name="Normal 14 2 2 4 2 2" xfId="1205"/>
    <cellStyle name="Normal 14 2 2 4 2 2 2" xfId="4346"/>
    <cellStyle name="Normal 14 2 2 4 2 3" xfId="4345"/>
    <cellStyle name="Normal 14 2 2 4 3" xfId="1206"/>
    <cellStyle name="Normal 14 2 2 4 3 2" xfId="4347"/>
    <cellStyle name="Normal 14 2 2 4 4" xfId="1207"/>
    <cellStyle name="Normal 14 2 2 4 4 2" xfId="4348"/>
    <cellStyle name="Normal 14 2 2 4 5" xfId="3849"/>
    <cellStyle name="Normal 14 2 2 5" xfId="1208"/>
    <cellStyle name="Normal 14 2 2 5 2" xfId="1209"/>
    <cellStyle name="Normal 14 2 2 5 2 2" xfId="4350"/>
    <cellStyle name="Normal 14 2 2 5 3" xfId="4349"/>
    <cellStyle name="Normal 14 2 2 6" xfId="1210"/>
    <cellStyle name="Normal 14 2 2 6 2" xfId="4351"/>
    <cellStyle name="Normal 14 2 2 7" xfId="1211"/>
    <cellStyle name="Normal 14 2 2 7 2" xfId="4352"/>
    <cellStyle name="Normal 14 2 2 8" xfId="3477"/>
    <cellStyle name="Normal 14 2 2 9" xfId="6037"/>
    <cellStyle name="Normal 14 2 3" xfId="1212"/>
    <cellStyle name="Normal 14 2 3 2" xfId="1213"/>
    <cellStyle name="Normal 14 2 3 2 2" xfId="1214"/>
    <cellStyle name="Normal 14 2 3 2 2 2" xfId="1215"/>
    <cellStyle name="Normal 14 2 3 2 2 2 2" xfId="4354"/>
    <cellStyle name="Normal 14 2 3 2 2 3" xfId="4353"/>
    <cellStyle name="Normal 14 2 3 2 3" xfId="1216"/>
    <cellStyle name="Normal 14 2 3 2 3 2" xfId="4355"/>
    <cellStyle name="Normal 14 2 3 2 4" xfId="1217"/>
    <cellStyle name="Normal 14 2 3 2 4 2" xfId="4356"/>
    <cellStyle name="Normal 14 2 3 2 5" xfId="3902"/>
    <cellStyle name="Normal 14 2 3 3" xfId="1218"/>
    <cellStyle name="Normal 14 2 3 3 2" xfId="1219"/>
    <cellStyle name="Normal 14 2 3 3 2 2" xfId="4358"/>
    <cellStyle name="Normal 14 2 3 3 3" xfId="4357"/>
    <cellStyle name="Normal 14 2 3 4" xfId="1220"/>
    <cellStyle name="Normal 14 2 3 4 2" xfId="4359"/>
    <cellStyle name="Normal 14 2 3 5" xfId="1221"/>
    <cellStyle name="Normal 14 2 3 5 2" xfId="4360"/>
    <cellStyle name="Normal 14 2 3 6" xfId="3756"/>
    <cellStyle name="Normal 14 2 4" xfId="1222"/>
    <cellStyle name="Normal 14 2 4 2" xfId="1223"/>
    <cellStyle name="Normal 14 2 4 2 2" xfId="1224"/>
    <cellStyle name="Normal 14 2 4 2 2 2" xfId="4362"/>
    <cellStyle name="Normal 14 2 4 2 3" xfId="4361"/>
    <cellStyle name="Normal 14 2 4 3" xfId="1225"/>
    <cellStyle name="Normal 14 2 4 3 2" xfId="4363"/>
    <cellStyle name="Normal 14 2 4 4" xfId="1226"/>
    <cellStyle name="Normal 14 2 4 4 2" xfId="4364"/>
    <cellStyle name="Normal 14 2 4 5" xfId="3846"/>
    <cellStyle name="Normal 14 2 5" xfId="1227"/>
    <cellStyle name="Normal 14 2 5 2" xfId="1228"/>
    <cellStyle name="Normal 14 2 5 2 2" xfId="4366"/>
    <cellStyle name="Normal 14 2 5 3" xfId="4365"/>
    <cellStyle name="Normal 14 2 6" xfId="1229"/>
    <cellStyle name="Normal 14 2 6 2" xfId="4367"/>
    <cellStyle name="Normal 14 2 7" xfId="1230"/>
    <cellStyle name="Normal 14 2 7 2" xfId="4368"/>
    <cellStyle name="Normal 14 2 8" xfId="3476"/>
    <cellStyle name="Normal 14 2 9" xfId="6036"/>
    <cellStyle name="Normal 14 3" xfId="1231"/>
    <cellStyle name="Normal 14 3 2" xfId="1232"/>
    <cellStyle name="Normal 14 3 2 2" xfId="1233"/>
    <cellStyle name="Normal 14 3 2 2 2" xfId="1234"/>
    <cellStyle name="Normal 14 3 2 2 2 2" xfId="4370"/>
    <cellStyle name="Normal 14 3 2 2 3" xfId="4369"/>
    <cellStyle name="Normal 14 3 2 3" xfId="1235"/>
    <cellStyle name="Normal 14 3 2 3 2" xfId="4371"/>
    <cellStyle name="Normal 14 3 2 4" xfId="1236"/>
    <cellStyle name="Normal 14 3 2 4 2" xfId="4372"/>
    <cellStyle name="Normal 14 3 2 5" xfId="3900"/>
    <cellStyle name="Normal 14 3 3" xfId="1237"/>
    <cellStyle name="Normal 14 3 3 2" xfId="1238"/>
    <cellStyle name="Normal 14 3 3 2 2" xfId="4374"/>
    <cellStyle name="Normal 14 3 3 3" xfId="4373"/>
    <cellStyle name="Normal 14 3 4" xfId="1239"/>
    <cellStyle name="Normal 14 3 4 2" xfId="4375"/>
    <cellStyle name="Normal 14 3 5" xfId="1240"/>
    <cellStyle name="Normal 14 3 5 2" xfId="4376"/>
    <cellStyle name="Normal 14 3 6" xfId="3758"/>
    <cellStyle name="Normal 14 4" xfId="1241"/>
    <cellStyle name="Normal 14 4 2" xfId="1242"/>
    <cellStyle name="Normal 14 4 2 2" xfId="1243"/>
    <cellStyle name="Normal 14 4 2 2 2" xfId="4378"/>
    <cellStyle name="Normal 14 4 2 3" xfId="4377"/>
    <cellStyle name="Normal 14 4 3" xfId="1244"/>
    <cellStyle name="Normal 14 4 3 2" xfId="4379"/>
    <cellStyle name="Normal 14 4 4" xfId="1245"/>
    <cellStyle name="Normal 14 4 4 2" xfId="4380"/>
    <cellStyle name="Normal 14 4 5" xfId="3845"/>
    <cellStyle name="Normal 14 5" xfId="1246"/>
    <cellStyle name="Normal 14 5 2" xfId="1247"/>
    <cellStyle name="Normal 14 5 2 2" xfId="4382"/>
    <cellStyle name="Normal 14 5 3" xfId="4381"/>
    <cellStyle name="Normal 14 6" xfId="1248"/>
    <cellStyle name="Normal 14 6 2" xfId="4383"/>
    <cellStyle name="Normal 14 7" xfId="1249"/>
    <cellStyle name="Normal 14 7 2" xfId="4384"/>
    <cellStyle name="Normal 14 8" xfId="1250"/>
    <cellStyle name="Normal 14 9" xfId="3475"/>
    <cellStyle name="Normal 15" xfId="1251"/>
    <cellStyle name="Normal 15 2" xfId="1252"/>
    <cellStyle name="Normal 15 2 2" xfId="3479"/>
    <cellStyle name="Normal 15 2 3" xfId="6039"/>
    <cellStyle name="Normal 15 2 4" xfId="6176"/>
    <cellStyle name="Normal 15 3" xfId="3478"/>
    <cellStyle name="Normal 15 4" xfId="6038"/>
    <cellStyle name="Normal 15 5" xfId="6175"/>
    <cellStyle name="Normal 15 6" xfId="6257"/>
    <cellStyle name="Normal 16" xfId="1253"/>
    <cellStyle name="Normal 16 2" xfId="1254"/>
    <cellStyle name="Normal 16 2 2" xfId="1255"/>
    <cellStyle name="Normal 16 2 2 2" xfId="1256"/>
    <cellStyle name="Normal 16 2 2 2 2" xfId="1257"/>
    <cellStyle name="Normal 16 2 2 2 2 2" xfId="4386"/>
    <cellStyle name="Normal 16 2 2 2 3" xfId="4385"/>
    <cellStyle name="Normal 16 2 2 3" xfId="1258"/>
    <cellStyle name="Normal 16 2 2 3 2" xfId="4387"/>
    <cellStyle name="Normal 16 2 2 4" xfId="1259"/>
    <cellStyle name="Normal 16 2 2 4 2" xfId="4388"/>
    <cellStyle name="Normal 16 2 2 5" xfId="3908"/>
    <cellStyle name="Normal 16 2 3" xfId="1260"/>
    <cellStyle name="Normal 16 2 3 2" xfId="1261"/>
    <cellStyle name="Normal 16 2 3 2 2" xfId="4390"/>
    <cellStyle name="Normal 16 2 3 3" xfId="4389"/>
    <cellStyle name="Normal 16 2 4" xfId="1262"/>
    <cellStyle name="Normal 16 2 4 2" xfId="4391"/>
    <cellStyle name="Normal 16 2 5" xfId="1263"/>
    <cellStyle name="Normal 16 2 5 2" xfId="4392"/>
    <cellStyle name="Normal 16 2 6" xfId="3571"/>
    <cellStyle name="Normal 16 3" xfId="1264"/>
    <cellStyle name="Normal 16 3 2" xfId="1265"/>
    <cellStyle name="Normal 16 3 2 2" xfId="1266"/>
    <cellStyle name="Normal 16 3 2 2 2" xfId="4394"/>
    <cellStyle name="Normal 16 3 2 3" xfId="4393"/>
    <cellStyle name="Normal 16 3 3" xfId="1267"/>
    <cellStyle name="Normal 16 3 3 2" xfId="4395"/>
    <cellStyle name="Normal 16 3 4" xfId="1268"/>
    <cellStyle name="Normal 16 3 4 2" xfId="4396"/>
    <cellStyle name="Normal 16 3 5" xfId="3852"/>
    <cellStyle name="Normal 16 4" xfId="1269"/>
    <cellStyle name="Normal 16 4 2" xfId="1270"/>
    <cellStyle name="Normal 16 4 2 2" xfId="4398"/>
    <cellStyle name="Normal 16 4 3" xfId="4397"/>
    <cellStyle name="Normal 16 5" xfId="1271"/>
    <cellStyle name="Normal 16 5 2" xfId="4399"/>
    <cellStyle name="Normal 16 6" xfId="1272"/>
    <cellStyle name="Normal 16 6 2" xfId="4400"/>
    <cellStyle name="Normal 16 7" xfId="1273"/>
    <cellStyle name="Normal 16 8" xfId="3813"/>
    <cellStyle name="Normal 16 9" xfId="6258"/>
    <cellStyle name="Normal 17" xfId="1274"/>
    <cellStyle name="Normal 17 2" xfId="3812"/>
    <cellStyle name="Normal 17 3" xfId="6259"/>
    <cellStyle name="Normal 18" xfId="1275"/>
    <cellStyle name="Normal 18 2" xfId="1276"/>
    <cellStyle name="Normal 18 2 2" xfId="6261"/>
    <cellStyle name="Normal 18 3" xfId="1277"/>
    <cellStyle name="Normal 18 4" xfId="4057"/>
    <cellStyle name="Normal 18 5" xfId="6260"/>
    <cellStyle name="Normal 19" xfId="1278"/>
    <cellStyle name="Normal 19 2" xfId="1279"/>
    <cellStyle name="Normal 19 2 2" xfId="1280"/>
    <cellStyle name="Normal 19 2 2 2" xfId="1281"/>
    <cellStyle name="Normal 19 2 2 2 2" xfId="1282"/>
    <cellStyle name="Normal 19 2 2 2 2 2" xfId="4402"/>
    <cellStyle name="Normal 19 2 2 2 3" xfId="4401"/>
    <cellStyle name="Normal 19 2 2 3" xfId="1283"/>
    <cellStyle name="Normal 19 2 2 3 2" xfId="4403"/>
    <cellStyle name="Normal 19 2 2 4" xfId="1284"/>
    <cellStyle name="Normal 19 2 2 4 2" xfId="4404"/>
    <cellStyle name="Normal 19 2 2 5" xfId="3921"/>
    <cellStyle name="Normal 19 2 3" xfId="1285"/>
    <cellStyle name="Normal 19 2 3 2" xfId="1286"/>
    <cellStyle name="Normal 19 2 3 2 2" xfId="4406"/>
    <cellStyle name="Normal 19 2 3 3" xfId="4405"/>
    <cellStyle name="Normal 19 2 4" xfId="1287"/>
    <cellStyle name="Normal 19 2 4 2" xfId="4407"/>
    <cellStyle name="Normal 19 2 5" xfId="1288"/>
    <cellStyle name="Normal 19 2 5 2" xfId="4408"/>
    <cellStyle name="Normal 19 2 6" xfId="3554"/>
    <cellStyle name="Normal 19 3" xfId="1289"/>
    <cellStyle name="Normal 19 3 2" xfId="1290"/>
    <cellStyle name="Normal 19 3 2 2" xfId="1291"/>
    <cellStyle name="Normal 19 3 2 2 2" xfId="1292"/>
    <cellStyle name="Normal 19 3 2 2 2 2" xfId="4410"/>
    <cellStyle name="Normal 19 3 2 2 3" xfId="4409"/>
    <cellStyle name="Normal 19 3 2 3" xfId="1293"/>
    <cellStyle name="Normal 19 3 2 3 2" xfId="4411"/>
    <cellStyle name="Normal 19 3 2 4" xfId="1294"/>
    <cellStyle name="Normal 19 3 2 4 2" xfId="4412"/>
    <cellStyle name="Normal 19 3 2 5" xfId="3922"/>
    <cellStyle name="Normal 19 3 3" xfId="1295"/>
    <cellStyle name="Normal 19 3 3 2" xfId="1296"/>
    <cellStyle name="Normal 19 3 3 2 2" xfId="4414"/>
    <cellStyle name="Normal 19 3 3 3" xfId="4413"/>
    <cellStyle name="Normal 19 3 4" xfId="1297"/>
    <cellStyle name="Normal 19 3 4 2" xfId="4415"/>
    <cellStyle name="Normal 19 3 5" xfId="1298"/>
    <cellStyle name="Normal 19 3 5 2" xfId="4416"/>
    <cellStyle name="Normal 19 3 6" xfId="3553"/>
    <cellStyle name="Normal 19 4" xfId="1299"/>
    <cellStyle name="Normal 19 4 2" xfId="1300"/>
    <cellStyle name="Normal 19 4 2 2" xfId="1301"/>
    <cellStyle name="Normal 19 4 2 2 2" xfId="1302"/>
    <cellStyle name="Normal 19 4 2 2 2 2" xfId="4418"/>
    <cellStyle name="Normal 19 4 2 2 3" xfId="4417"/>
    <cellStyle name="Normal 19 4 2 3" xfId="1303"/>
    <cellStyle name="Normal 19 4 2 3 2" xfId="4419"/>
    <cellStyle name="Normal 19 4 2 4" xfId="1304"/>
    <cellStyle name="Normal 19 4 2 4 2" xfId="4420"/>
    <cellStyle name="Normal 19 4 2 5" xfId="3923"/>
    <cellStyle name="Normal 19 4 3" xfId="1305"/>
    <cellStyle name="Normal 19 4 3 2" xfId="1306"/>
    <cellStyle name="Normal 19 4 3 2 2" xfId="4422"/>
    <cellStyle name="Normal 19 4 3 3" xfId="4421"/>
    <cellStyle name="Normal 19 4 4" xfId="1307"/>
    <cellStyle name="Normal 19 4 4 2" xfId="4423"/>
    <cellStyle name="Normal 19 4 5" xfId="1308"/>
    <cellStyle name="Normal 19 4 5 2" xfId="4424"/>
    <cellStyle name="Normal 19 4 6" xfId="3552"/>
    <cellStyle name="Normal 19 5" xfId="5832"/>
    <cellStyle name="Normal 19 6" xfId="6262"/>
    <cellStyle name="Normal 2" xfId="41"/>
    <cellStyle name="Normal 2 10" xfId="1310"/>
    <cellStyle name="Normal 2 10 2" xfId="1311"/>
    <cellStyle name="Normal 2 10 3" xfId="3550"/>
    <cellStyle name="Normal 2 10 4" xfId="6264"/>
    <cellStyle name="Normal 2 11" xfId="1312"/>
    <cellStyle name="Normal 2 11 2" xfId="1313"/>
    <cellStyle name="Normal 2 11 3" xfId="3549"/>
    <cellStyle name="Normal 2 11 4" xfId="6265"/>
    <cellStyle name="Normal 2 12" xfId="1314"/>
    <cellStyle name="Normal 2 12 2" xfId="1315"/>
    <cellStyle name="Normal 2 12 3" xfId="3548"/>
    <cellStyle name="Normal 2 12 4" xfId="6266"/>
    <cellStyle name="Normal 2 13" xfId="1316"/>
    <cellStyle name="Normal 2 13 2" xfId="1317"/>
    <cellStyle name="Normal 2 13 2 2" xfId="1318"/>
    <cellStyle name="Normal 2 13 2 2 2" xfId="3544"/>
    <cellStyle name="Normal 2 13 2 3" xfId="1319"/>
    <cellStyle name="Normal 2 13 2 3 2" xfId="3543"/>
    <cellStyle name="Normal 2 13 2 4" xfId="3545"/>
    <cellStyle name="Normal 2 13 3" xfId="1320"/>
    <cellStyle name="Normal 2 13 3 2" xfId="3542"/>
    <cellStyle name="Normal 2 13 4" xfId="1321"/>
    <cellStyle name="Normal 2 13 5" xfId="3546"/>
    <cellStyle name="Normal 2 13 6" xfId="6267"/>
    <cellStyle name="Normal 2 14" xfId="1322"/>
    <cellStyle name="Normal 2 14 2" xfId="3541"/>
    <cellStyle name="Normal 2 15" xfId="1323"/>
    <cellStyle name="Normal 2 15 2" xfId="3540"/>
    <cellStyle name="Normal 2 16" xfId="1324"/>
    <cellStyle name="Normal 2 17" xfId="3480"/>
    <cellStyle name="Normal 2 18" xfId="3551"/>
    <cellStyle name="Normal 2 19" xfId="6040"/>
    <cellStyle name="Normal 2 2" xfId="42"/>
    <cellStyle name="Normal 2 2 10" xfId="1326"/>
    <cellStyle name="Normal 2 2 10 2" xfId="3539"/>
    <cellStyle name="Normal 2 2 11" xfId="1327"/>
    <cellStyle name="Normal 2 2 11 2" xfId="3538"/>
    <cellStyle name="Normal 2 2 12" xfId="1328"/>
    <cellStyle name="Normal 2 2 12 2" xfId="3537"/>
    <cellStyle name="Normal 2 2 13" xfId="1329"/>
    <cellStyle name="Normal 2 2 13 2" xfId="1330"/>
    <cellStyle name="Normal 2 2 13 2 2" xfId="1331"/>
    <cellStyle name="Normal 2 2 13 2 2 2" xfId="3534"/>
    <cellStyle name="Normal 2 2 13 2 3" xfId="1332"/>
    <cellStyle name="Normal 2 2 13 2 3 2" xfId="3533"/>
    <cellStyle name="Normal 2 2 13 2 4" xfId="3535"/>
    <cellStyle name="Normal 2 2 13 3" xfId="1333"/>
    <cellStyle name="Normal 2 2 13 3 2" xfId="3532"/>
    <cellStyle name="Normal 2 2 13 4" xfId="3536"/>
    <cellStyle name="Normal 2 2 14" xfId="1334"/>
    <cellStyle name="Normal 2 2 14 2" xfId="3531"/>
    <cellStyle name="Normal 2 2 15" xfId="1335"/>
    <cellStyle name="Normal 2 2 15 2" xfId="3530"/>
    <cellStyle name="Normal 2 2 16" xfId="1336"/>
    <cellStyle name="Normal 2 2 17" xfId="3481"/>
    <cellStyle name="Normal 2 2 18" xfId="6041"/>
    <cellStyle name="Normal 2 2 19" xfId="6178"/>
    <cellStyle name="Normal 2 2 2" xfId="43"/>
    <cellStyle name="Normal 2 2 2 10" xfId="6269"/>
    <cellStyle name="Normal 2 2 2 11" xfId="6336"/>
    <cellStyle name="Normal 2 2 2 2" xfId="1338"/>
    <cellStyle name="Normal 2 2 2 2 2" xfId="1339"/>
    <cellStyle name="Normal 2 2 2 2 2 2" xfId="1340"/>
    <cellStyle name="Normal 2 2 2 2 2 2 2" xfId="1341"/>
    <cellStyle name="Normal 2 2 2 2 2 2 2 2" xfId="3526"/>
    <cellStyle name="Normal 2 2 2 2 2 2 3" xfId="1342"/>
    <cellStyle name="Normal 2 2 2 2 2 2 3 2" xfId="3422"/>
    <cellStyle name="Normal 2 2 2 2 2 2 4" xfId="3527"/>
    <cellStyle name="Normal 2 2 2 2 2 3" xfId="1343"/>
    <cellStyle name="Normal 2 2 2 2 2 3 2" xfId="3423"/>
    <cellStyle name="Normal 2 2 2 2 2 4" xfId="3528"/>
    <cellStyle name="Normal 2 2 2 2 3" xfId="1344"/>
    <cellStyle name="Normal 2 2 2 2 3 2" xfId="3424"/>
    <cellStyle name="Normal 2 2 2 2 4" xfId="1345"/>
    <cellStyle name="Normal 2 2 2 2 4 2" xfId="3425"/>
    <cellStyle name="Normal 2 2 2 2 5" xfId="3529"/>
    <cellStyle name="Normal 2 2 2 2 6" xfId="6388"/>
    <cellStyle name="Normal 2 2 2 3" xfId="1346"/>
    <cellStyle name="Normal 2 2 2 3 2" xfId="1347"/>
    <cellStyle name="Normal 2 2 2 3 2 2" xfId="3427"/>
    <cellStyle name="Normal 2 2 2 3 3" xfId="1348"/>
    <cellStyle name="Normal 2 2 2 3 3 2" xfId="3428"/>
    <cellStyle name="Normal 2 2 2 3 4" xfId="3426"/>
    <cellStyle name="Normal 2 2 2 4" xfId="1349"/>
    <cellStyle name="Normal 2 2 2 4 2" xfId="3429"/>
    <cellStyle name="Normal 2 2 2 5" xfId="1350"/>
    <cellStyle name="Normal 2 2 2 6" xfId="3482"/>
    <cellStyle name="Normal 2 2 2 7" xfId="6042"/>
    <cellStyle name="Normal 2 2 2 8" xfId="6179"/>
    <cellStyle name="Normal 2 2 2 9" xfId="1337"/>
    <cellStyle name="Normal 2 2 20" xfId="1325"/>
    <cellStyle name="Normal 2 2 21" xfId="6268"/>
    <cellStyle name="Normal 2 2 3" xfId="44"/>
    <cellStyle name="Normal 2 2 3 2" xfId="1352"/>
    <cellStyle name="Normal 2 2 3 2 2" xfId="6324"/>
    <cellStyle name="Normal 2 2 3 3" xfId="3430"/>
    <cellStyle name="Normal 2 2 3 4" xfId="3809"/>
    <cellStyle name="Normal 2 2 3 5" xfId="1351"/>
    <cellStyle name="Normal 2 2 3 6" xfId="6270"/>
    <cellStyle name="Normal 2 2 4" xfId="1353"/>
    <cellStyle name="Normal 2 2 4 2" xfId="1354"/>
    <cellStyle name="Normal 2 2 4 3" xfId="3431"/>
    <cellStyle name="Normal 2 2 5" xfId="1355"/>
    <cellStyle name="Normal 2 2 5 2" xfId="3432"/>
    <cellStyle name="Normal 2 2 6" xfId="1356"/>
    <cellStyle name="Normal 2 2 6 2" xfId="3433"/>
    <cellStyle name="Normal 2 2 7" xfId="1357"/>
    <cellStyle name="Normal 2 2 7 2" xfId="3434"/>
    <cellStyle name="Normal 2 2 8" xfId="1358"/>
    <cellStyle name="Normal 2 2 8 2" xfId="3435"/>
    <cellStyle name="Normal 2 2 9" xfId="1359"/>
    <cellStyle name="Normal 2 2 9 2" xfId="3436"/>
    <cellStyle name="Normal 2 20" xfId="6177"/>
    <cellStyle name="Normal 2 21" xfId="1309"/>
    <cellStyle name="Normal 2 22" xfId="6263"/>
    <cellStyle name="Normal 2 3" xfId="45"/>
    <cellStyle name="Normal 2 3 10" xfId="6337"/>
    <cellStyle name="Normal 2 3 2" xfId="46"/>
    <cellStyle name="Normal 2 3 2 2" xfId="47"/>
    <cellStyle name="Normal 2 3 2 2 2" xfId="3808"/>
    <cellStyle name="Normal 2 3 2 2 3" xfId="1362"/>
    <cellStyle name="Normal 2 3 2 2 4" xfId="6339"/>
    <cellStyle name="Normal 2 3 2 3" xfId="3484"/>
    <cellStyle name="Normal 2 3 2 4" xfId="6044"/>
    <cellStyle name="Normal 2 3 2 5" xfId="6181"/>
    <cellStyle name="Normal 2 3 2 6" xfId="1361"/>
    <cellStyle name="Normal 2 3 2 7" xfId="6338"/>
    <cellStyle name="Normal 2 3 3" xfId="1363"/>
    <cellStyle name="Normal 2 3 3 2" xfId="3807"/>
    <cellStyle name="Normal 2 3 4" xfId="1364"/>
    <cellStyle name="Normal 2 3 5" xfId="3483"/>
    <cellStyle name="Normal 2 3 6" xfId="6043"/>
    <cellStyle name="Normal 2 3 7" xfId="6180"/>
    <cellStyle name="Normal 2 3 8" xfId="1360"/>
    <cellStyle name="Normal 2 3 9" xfId="6271"/>
    <cellStyle name="Normal 2 4" xfId="48"/>
    <cellStyle name="Normal 2 4 10" xfId="6340"/>
    <cellStyle name="Normal 2 4 2" xfId="49"/>
    <cellStyle name="Normal 2 4 2 2" xfId="3486"/>
    <cellStyle name="Normal 2 4 2 3" xfId="6046"/>
    <cellStyle name="Normal 2 4 2 4" xfId="6183"/>
    <cellStyle name="Normal 2 4 2 5" xfId="1366"/>
    <cellStyle name="Normal 2 4 2 6" xfId="6341"/>
    <cellStyle name="Normal 2 4 3" xfId="1367"/>
    <cellStyle name="Normal 2 4 3 2" xfId="3806"/>
    <cellStyle name="Normal 2 4 4" xfId="1368"/>
    <cellStyle name="Normal 2 4 5" xfId="3485"/>
    <cellStyle name="Normal 2 4 6" xfId="6045"/>
    <cellStyle name="Normal 2 4 7" xfId="6182"/>
    <cellStyle name="Normal 2 4 8" xfId="1365"/>
    <cellStyle name="Normal 2 4 9" xfId="6272"/>
    <cellStyle name="Normal 2 5" xfId="1369"/>
    <cellStyle name="Normal 2 5 2" xfId="1370"/>
    <cellStyle name="Normal 2 5 2 2" xfId="3488"/>
    <cellStyle name="Normal 2 5 2 3" xfId="6048"/>
    <cellStyle name="Normal 2 5 2 4" xfId="6185"/>
    <cellStyle name="Normal 2 5 3" xfId="1371"/>
    <cellStyle name="Normal 2 5 4" xfId="3487"/>
    <cellStyle name="Normal 2 5 5" xfId="6047"/>
    <cellStyle name="Normal 2 5 6" xfId="6184"/>
    <cellStyle name="Normal 2 5 7" xfId="6273"/>
    <cellStyle name="Normal 2 6" xfId="1372"/>
    <cellStyle name="Normal 2 6 2" xfId="1373"/>
    <cellStyle name="Normal 2 6 3" xfId="3489"/>
    <cellStyle name="Normal 2 6 4" xfId="3439"/>
    <cellStyle name="Normal 2 6 5" xfId="6049"/>
    <cellStyle name="Normal 2 6 6" xfId="6186"/>
    <cellStyle name="Normal 2 6 7" xfId="6274"/>
    <cellStyle name="Normal 2 7" xfId="1374"/>
    <cellStyle name="Normal 2 7 2" xfId="1375"/>
    <cellStyle name="Normal 2 7 3" xfId="3440"/>
    <cellStyle name="Normal 2 7 4" xfId="3805"/>
    <cellStyle name="Normal 2 7 5" xfId="6275"/>
    <cellStyle name="Normal 2 8" xfId="1376"/>
    <cellStyle name="Normal 2 8 2" xfId="1377"/>
    <cellStyle name="Normal 2 8 3" xfId="3441"/>
    <cellStyle name="Normal 2 8 4" xfId="6276"/>
    <cellStyle name="Normal 2 9" xfId="1378"/>
    <cellStyle name="Normal 2 9 2" xfId="1379"/>
    <cellStyle name="Normal 2 9 3" xfId="3442"/>
    <cellStyle name="Normal 2 9 4" xfId="6277"/>
    <cellStyle name="Normal 2_summary-NOZIE-26ogos" xfId="1380"/>
    <cellStyle name="Normal 20" xfId="1381"/>
    <cellStyle name="Normal 20 2" xfId="6278"/>
    <cellStyle name="Normal 21" xfId="1382"/>
    <cellStyle name="Normal 21 2" xfId="6279"/>
    <cellStyle name="Normal 22" xfId="1383"/>
    <cellStyle name="Normal 22 2" xfId="1384"/>
    <cellStyle name="Normal 22 2 2" xfId="1385"/>
    <cellStyle name="Normal 22 2 2 2" xfId="1386"/>
    <cellStyle name="Normal 22 2 2 2 2" xfId="1387"/>
    <cellStyle name="Normal 22 2 2 2 2 2" xfId="4426"/>
    <cellStyle name="Normal 22 2 2 2 3" xfId="4425"/>
    <cellStyle name="Normal 22 2 2 3" xfId="1388"/>
    <cellStyle name="Normal 22 2 2 3 2" xfId="4427"/>
    <cellStyle name="Normal 22 2 2 4" xfId="1389"/>
    <cellStyle name="Normal 22 2 2 4 2" xfId="4428"/>
    <cellStyle name="Normal 22 2 2 5" xfId="3924"/>
    <cellStyle name="Normal 22 2 3" xfId="1390"/>
    <cellStyle name="Normal 22 2 3 2" xfId="1391"/>
    <cellStyle name="Normal 22 2 3 2 2" xfId="4430"/>
    <cellStyle name="Normal 22 2 3 3" xfId="4429"/>
    <cellStyle name="Normal 22 2 4" xfId="1392"/>
    <cellStyle name="Normal 22 2 4 2" xfId="4431"/>
    <cellStyle name="Normal 22 2 5" xfId="1393"/>
    <cellStyle name="Normal 22 2 5 2" xfId="4432"/>
    <cellStyle name="Normal 22 2 6" xfId="3443"/>
    <cellStyle name="Normal 22 3" xfId="6280"/>
    <cellStyle name="Normal 23" xfId="1394"/>
    <cellStyle name="Normal 23 2" xfId="1395"/>
    <cellStyle name="Normal 23 2 2" xfId="1396"/>
    <cellStyle name="Normal 23 2 2 2" xfId="1397"/>
    <cellStyle name="Normal 23 2 2 2 2" xfId="1398"/>
    <cellStyle name="Normal 23 2 2 2 2 2" xfId="4434"/>
    <cellStyle name="Normal 23 2 2 2 3" xfId="4433"/>
    <cellStyle name="Normal 23 2 2 3" xfId="1399"/>
    <cellStyle name="Normal 23 2 2 3 2" xfId="4435"/>
    <cellStyle name="Normal 23 2 2 4" xfId="1400"/>
    <cellStyle name="Normal 23 2 2 4 2" xfId="4436"/>
    <cellStyle name="Normal 23 2 2 5" xfId="3925"/>
    <cellStyle name="Normal 23 2 3" xfId="1401"/>
    <cellStyle name="Normal 23 2 3 2" xfId="1402"/>
    <cellStyle name="Normal 23 2 3 2 2" xfId="4438"/>
    <cellStyle name="Normal 23 2 3 3" xfId="4437"/>
    <cellStyle name="Normal 23 2 4" xfId="1403"/>
    <cellStyle name="Normal 23 2 4 2" xfId="4439"/>
    <cellStyle name="Normal 23 2 5" xfId="1404"/>
    <cellStyle name="Normal 23 2 5 2" xfId="4440"/>
    <cellStyle name="Normal 23 2 6" xfId="3444"/>
    <cellStyle name="Normal 23 3" xfId="6281"/>
    <cellStyle name="Normal 24" xfId="1405"/>
    <cellStyle name="Normal 24 2" xfId="6282"/>
    <cellStyle name="Normal 25" xfId="1406"/>
    <cellStyle name="Normal 25 2" xfId="6283"/>
    <cellStyle name="Normal 26" xfId="1407"/>
    <cellStyle name="Normal 26 2" xfId="6284"/>
    <cellStyle name="Normal 27" xfId="1408"/>
    <cellStyle name="Normal 27 2" xfId="6285"/>
    <cellStyle name="Normal 28" xfId="1409"/>
    <cellStyle name="Normal 28 2" xfId="6286"/>
    <cellStyle name="Normal 29" xfId="1410"/>
    <cellStyle name="Normal 29 2" xfId="1411"/>
    <cellStyle name="Normal 3" xfId="50"/>
    <cellStyle name="Normal 3 10" xfId="1413"/>
    <cellStyle name="Normal 3 10 2" xfId="3446"/>
    <cellStyle name="Normal 3 10 3" xfId="6288"/>
    <cellStyle name="Normal 3 11" xfId="1414"/>
    <cellStyle name="Normal 3 11 2" xfId="3447"/>
    <cellStyle name="Normal 3 11 3" xfId="6289"/>
    <cellStyle name="Normal 3 12" xfId="1415"/>
    <cellStyle name="Normal 3 12 2" xfId="1416"/>
    <cellStyle name="Normal 3 12 3" xfId="3448"/>
    <cellStyle name="Normal 3 12 4" xfId="6325"/>
    <cellStyle name="Normal 3 13" xfId="1417"/>
    <cellStyle name="Normal 3 13 2" xfId="3449"/>
    <cellStyle name="Normal 3 14" xfId="1418"/>
    <cellStyle name="Normal 3 14 2" xfId="3450"/>
    <cellStyle name="Normal 3 15" xfId="1419"/>
    <cellStyle name="Normal 3 15 2" xfId="3451"/>
    <cellStyle name="Normal 3 16" xfId="3490"/>
    <cellStyle name="Normal 3 17" xfId="3445"/>
    <cellStyle name="Normal 3 18" xfId="6050"/>
    <cellStyle name="Normal 3 19" xfId="6187"/>
    <cellStyle name="Normal 3 2" xfId="51"/>
    <cellStyle name="Normal 3 2 2" xfId="1421"/>
    <cellStyle name="Normal 3 2 2 2" xfId="3492"/>
    <cellStyle name="Normal 3 2 2 3" xfId="6052"/>
    <cellStyle name="Normal 3 2 2 4" xfId="6189"/>
    <cellStyle name="Normal 3 2 3" xfId="1422"/>
    <cellStyle name="Normal 3 2 3 2" xfId="1423"/>
    <cellStyle name="Normal 3 2 3 2 2" xfId="1424"/>
    <cellStyle name="Normal 3 2 3 2 2 2" xfId="1425"/>
    <cellStyle name="Normal 3 2 3 2 2 2 2" xfId="4442"/>
    <cellStyle name="Normal 3 2 3 2 2 3" xfId="4441"/>
    <cellStyle name="Normal 3 2 3 2 3" xfId="1426"/>
    <cellStyle name="Normal 3 2 3 2 3 2" xfId="4443"/>
    <cellStyle name="Normal 3 2 3 2 4" xfId="1427"/>
    <cellStyle name="Normal 3 2 3 2 4 2" xfId="4444"/>
    <cellStyle name="Normal 3 2 3 2 5" xfId="3926"/>
    <cellStyle name="Normal 3 2 3 3" xfId="1428"/>
    <cellStyle name="Normal 3 2 3 3 2" xfId="1429"/>
    <cellStyle name="Normal 3 2 3 3 2 2" xfId="4446"/>
    <cellStyle name="Normal 3 2 3 3 3" xfId="4445"/>
    <cellStyle name="Normal 3 2 3 4" xfId="1430"/>
    <cellStyle name="Normal 3 2 3 4 2" xfId="4447"/>
    <cellStyle name="Normal 3 2 3 5" xfId="1431"/>
    <cellStyle name="Normal 3 2 3 5 2" xfId="4448"/>
    <cellStyle name="Normal 3 2 3 6" xfId="3452"/>
    <cellStyle name="Normal 3 2 4" xfId="3491"/>
    <cellStyle name="Normal 3 2 5" xfId="6051"/>
    <cellStyle name="Normal 3 2 6" xfId="6188"/>
    <cellStyle name="Normal 3 2 7" xfId="1420"/>
    <cellStyle name="Normal 3 2 8" xfId="6290"/>
    <cellStyle name="Normal 3 20" xfId="1412"/>
    <cellStyle name="Normal 3 21" xfId="6287"/>
    <cellStyle name="Normal 3 3" xfId="52"/>
    <cellStyle name="Normal 3 3 2" xfId="1433"/>
    <cellStyle name="Normal 3 3 2 2" xfId="3494"/>
    <cellStyle name="Normal 3 3 2 3" xfId="6054"/>
    <cellStyle name="Normal 3 3 2 4" xfId="6191"/>
    <cellStyle name="Normal 3 3 2 5" xfId="6292"/>
    <cellStyle name="Normal 3 3 3" xfId="1434"/>
    <cellStyle name="Normal 3 3 4" xfId="3493"/>
    <cellStyle name="Normal 3 3 5" xfId="6053"/>
    <cellStyle name="Normal 3 3 6" xfId="6190"/>
    <cellStyle name="Normal 3 3 7" xfId="1432"/>
    <cellStyle name="Normal 3 3 8" xfId="6291"/>
    <cellStyle name="Normal 3 3 9" xfId="6342"/>
    <cellStyle name="Normal 3 4" xfId="1435"/>
    <cellStyle name="Normal 3 4 2" xfId="1436"/>
    <cellStyle name="Normal 3 4 2 2" xfId="3496"/>
    <cellStyle name="Normal 3 4 2 3" xfId="6056"/>
    <cellStyle name="Normal 3 4 2 4" xfId="6193"/>
    <cellStyle name="Normal 3 4 3" xfId="3495"/>
    <cellStyle name="Normal 3 4 4" xfId="6055"/>
    <cellStyle name="Normal 3 4 5" xfId="6192"/>
    <cellStyle name="Normal 3 4 6" xfId="6293"/>
    <cellStyle name="Normal 3 5" xfId="1437"/>
    <cellStyle name="Normal 3 5 2" xfId="1438"/>
    <cellStyle name="Normal 3 5 2 2" xfId="3498"/>
    <cellStyle name="Normal 3 5 2 3" xfId="6058"/>
    <cellStyle name="Normal 3 5 2 4" xfId="6195"/>
    <cellStyle name="Normal 3 5 3" xfId="3497"/>
    <cellStyle name="Normal 3 5 4" xfId="6057"/>
    <cellStyle name="Normal 3 5 5" xfId="6194"/>
    <cellStyle name="Normal 3 5 6" xfId="6294"/>
    <cellStyle name="Normal 3 6" xfId="1439"/>
    <cellStyle name="Normal 3 6 2" xfId="1440"/>
    <cellStyle name="Normal 3 6 3" xfId="1441"/>
    <cellStyle name="Normal 3 6 4" xfId="3499"/>
    <cellStyle name="Normal 3 6 5" xfId="6059"/>
    <cellStyle name="Normal 3 6 6" xfId="6196"/>
    <cellStyle name="Normal 3 6 7" xfId="6295"/>
    <cellStyle name="Normal 3 7" xfId="1442"/>
    <cellStyle name="Normal 3 7 2" xfId="3573"/>
    <cellStyle name="Normal 3 7 3" xfId="6296"/>
    <cellStyle name="Normal 3 8" xfId="1443"/>
    <cellStyle name="Normal 3 8 2" xfId="3574"/>
    <cellStyle name="Normal 3 8 3" xfId="6297"/>
    <cellStyle name="Normal 3 9" xfId="1444"/>
    <cellStyle name="Normal 3 9 2" xfId="3575"/>
    <cellStyle name="Normal 3 9 3" xfId="6298"/>
    <cellStyle name="Normal 3_TOP 10 EE INDEX MAC 2010" xfId="1445"/>
    <cellStyle name="Normal 30" xfId="3356"/>
    <cellStyle name="Normal 30 2" xfId="6326"/>
    <cellStyle name="Normal 31" xfId="3520"/>
    <cellStyle name="Normal 32" xfId="3572"/>
    <cellStyle name="Normal 33" xfId="3750"/>
    <cellStyle name="Normal 34" xfId="3818"/>
    <cellStyle name="Normal 35" xfId="3815"/>
    <cellStyle name="Normal 36" xfId="5947"/>
    <cellStyle name="Normal 37" xfId="6084"/>
    <cellStyle name="Normal 38" xfId="63"/>
    <cellStyle name="Normal 39" xfId="6221"/>
    <cellStyle name="Normal 4" xfId="53"/>
    <cellStyle name="Normal 4 10" xfId="1447"/>
    <cellStyle name="Normal 4 10 2" xfId="6299"/>
    <cellStyle name="Normal 4 11" xfId="1448"/>
    <cellStyle name="Normal 4 11 2" xfId="6300"/>
    <cellStyle name="Normal 4 12" xfId="1449"/>
    <cellStyle name="Normal 4 12 2" xfId="6301"/>
    <cellStyle name="Normal 4 13" xfId="1450"/>
    <cellStyle name="Normal 4 14" xfId="3500"/>
    <cellStyle name="Normal 4 15" xfId="6060"/>
    <cellStyle name="Normal 4 16" xfId="6197"/>
    <cellStyle name="Normal 4 17" xfId="1446"/>
    <cellStyle name="Normal 4 18" xfId="6343"/>
    <cellStyle name="Normal 4 2" xfId="54"/>
    <cellStyle name="Normal 4 2 10" xfId="6061"/>
    <cellStyle name="Normal 4 2 11" xfId="6198"/>
    <cellStyle name="Normal 4 2 12" xfId="1451"/>
    <cellStyle name="Normal 4 2 13" xfId="6302"/>
    <cellStyle name="Normal 4 2 2" xfId="1452"/>
    <cellStyle name="Normal 4 2 2 2" xfId="1453"/>
    <cellStyle name="Normal 4 2 2 2 2" xfId="1454"/>
    <cellStyle name="Normal 4 2 2 2 2 2" xfId="1455"/>
    <cellStyle name="Normal 4 2 2 2 2 2 2" xfId="4450"/>
    <cellStyle name="Normal 4 2 2 2 2 3" xfId="4449"/>
    <cellStyle name="Normal 4 2 2 2 3" xfId="1456"/>
    <cellStyle name="Normal 4 2 2 2 3 2" xfId="4451"/>
    <cellStyle name="Normal 4 2 2 2 4" xfId="1457"/>
    <cellStyle name="Normal 4 2 2 2 4 2" xfId="4452"/>
    <cellStyle name="Normal 4 2 2 2 5" xfId="3887"/>
    <cellStyle name="Normal 4 2 2 3" xfId="1458"/>
    <cellStyle name="Normal 4 2 2 3 2" xfId="1459"/>
    <cellStyle name="Normal 4 2 2 3 2 2" xfId="4454"/>
    <cellStyle name="Normal 4 2 2 3 3" xfId="4453"/>
    <cellStyle name="Normal 4 2 2 4" xfId="1460"/>
    <cellStyle name="Normal 4 2 2 4 2" xfId="4455"/>
    <cellStyle name="Normal 4 2 2 5" xfId="1461"/>
    <cellStyle name="Normal 4 2 2 5 2" xfId="4456"/>
    <cellStyle name="Normal 4 2 2 6" xfId="3771"/>
    <cellStyle name="Normal 4 2 3" xfId="1462"/>
    <cellStyle name="Normal 4 2 3 2" xfId="1463"/>
    <cellStyle name="Normal 4 2 3 2 2" xfId="1464"/>
    <cellStyle name="Normal 4 2 3 2 2 2" xfId="4458"/>
    <cellStyle name="Normal 4 2 3 2 3" xfId="4457"/>
    <cellStyle name="Normal 4 2 3 3" xfId="1465"/>
    <cellStyle name="Normal 4 2 3 3 2" xfId="4459"/>
    <cellStyle name="Normal 4 2 3 4" xfId="1466"/>
    <cellStyle name="Normal 4 2 3 4 2" xfId="4460"/>
    <cellStyle name="Normal 4 2 3 5" xfId="3832"/>
    <cellStyle name="Normal 4 2 4" xfId="1467"/>
    <cellStyle name="Normal 4 2 4 2" xfId="1468"/>
    <cellStyle name="Normal 4 2 4 2 2" xfId="4462"/>
    <cellStyle name="Normal 4 2 4 3" xfId="4461"/>
    <cellStyle name="Normal 4 2 5" xfId="1469"/>
    <cellStyle name="Normal 4 2 5 2" xfId="4463"/>
    <cellStyle name="Normal 4 2 6" xfId="1470"/>
    <cellStyle name="Normal 4 2 6 2" xfId="4464"/>
    <cellStyle name="Normal 4 2 7" xfId="1471"/>
    <cellStyle name="Normal 4 2 8" xfId="3501"/>
    <cellStyle name="Normal 4 2 9" xfId="3576"/>
    <cellStyle name="Normal 4 3" xfId="1472"/>
    <cellStyle name="Normal 4 3 2" xfId="3577"/>
    <cellStyle name="Normal 4 3 3" xfId="3804"/>
    <cellStyle name="Normal 4 3 4" xfId="6303"/>
    <cellStyle name="Normal 4 4" xfId="1473"/>
    <cellStyle name="Normal 4 4 2" xfId="1474"/>
    <cellStyle name="Normal 4 4 2 2" xfId="1475"/>
    <cellStyle name="Normal 4 4 2 2 2" xfId="1476"/>
    <cellStyle name="Normal 4 4 2 2 2 2" xfId="4466"/>
    <cellStyle name="Normal 4 4 2 2 3" xfId="4465"/>
    <cellStyle name="Normal 4 4 2 3" xfId="1477"/>
    <cellStyle name="Normal 4 4 2 3 2" xfId="4467"/>
    <cellStyle name="Normal 4 4 2 4" xfId="1478"/>
    <cellStyle name="Normal 4 4 2 4 2" xfId="4468"/>
    <cellStyle name="Normal 4 4 2 5" xfId="3875"/>
    <cellStyle name="Normal 4 4 3" xfId="1479"/>
    <cellStyle name="Normal 4 4 3 2" xfId="1480"/>
    <cellStyle name="Normal 4 4 3 2 2" xfId="4470"/>
    <cellStyle name="Normal 4 4 3 3" xfId="4469"/>
    <cellStyle name="Normal 4 4 4" xfId="1481"/>
    <cellStyle name="Normal 4 4 4 2" xfId="4471"/>
    <cellStyle name="Normal 4 4 5" xfId="1482"/>
    <cellStyle name="Normal 4 4 5 2" xfId="4472"/>
    <cellStyle name="Normal 4 4 6" xfId="1483"/>
    <cellStyle name="Normal 4 4 7" xfId="3782"/>
    <cellStyle name="Normal 4 4 8" xfId="6304"/>
    <cellStyle name="Normal 4 5" xfId="1484"/>
    <cellStyle name="Normal 4 5 2" xfId="1485"/>
    <cellStyle name="Normal 4 5 2 2" xfId="1486"/>
    <cellStyle name="Normal 4 5 2 2 2" xfId="4474"/>
    <cellStyle name="Normal 4 5 2 3" xfId="4473"/>
    <cellStyle name="Normal 4 5 3" xfId="1487"/>
    <cellStyle name="Normal 4 5 3 2" xfId="4475"/>
    <cellStyle name="Normal 4 5 4" xfId="1488"/>
    <cellStyle name="Normal 4 5 4 2" xfId="4476"/>
    <cellStyle name="Normal 4 5 5" xfId="1489"/>
    <cellStyle name="Normal 4 5 6" xfId="3821"/>
    <cellStyle name="Normal 4 5 7" xfId="6305"/>
    <cellStyle name="Normal 4 6" xfId="1490"/>
    <cellStyle name="Normal 4 6 2" xfId="1491"/>
    <cellStyle name="Normal 4 6 2 2" xfId="4478"/>
    <cellStyle name="Normal 4 6 3" xfId="1492"/>
    <cellStyle name="Normal 4 6 4" xfId="4477"/>
    <cellStyle name="Normal 4 6 5" xfId="6306"/>
    <cellStyle name="Normal 4 7" xfId="1493"/>
    <cellStyle name="Normal 4 7 2" xfId="1494"/>
    <cellStyle name="Normal 4 7 3" xfId="4479"/>
    <cellStyle name="Normal 4 7 4" xfId="6307"/>
    <cellStyle name="Normal 4 8" xfId="1495"/>
    <cellStyle name="Normal 4 8 2" xfId="1496"/>
    <cellStyle name="Normal 4 8 3" xfId="4480"/>
    <cellStyle name="Normal 4 8 4" xfId="6308"/>
    <cellStyle name="Normal 4 9" xfId="1497"/>
    <cellStyle name="Normal 4 9 2" xfId="6309"/>
    <cellStyle name="Normal 40" xfId="6329"/>
    <cellStyle name="Normal 41" xfId="6349"/>
    <cellStyle name="Normal 42" xfId="6350"/>
    <cellStyle name="Normal 43" xfId="6351"/>
    <cellStyle name="Normal 44" xfId="6352"/>
    <cellStyle name="Normal 45" xfId="6353"/>
    <cellStyle name="Normal 46" xfId="6354"/>
    <cellStyle name="Normal 47" xfId="6355"/>
    <cellStyle name="Normal 48" xfId="6356"/>
    <cellStyle name="Normal 49" xfId="6357"/>
    <cellStyle name="Normal 5" xfId="55"/>
    <cellStyle name="Normal 5 10" xfId="1499"/>
    <cellStyle name="Normal 5 10 2" xfId="1500"/>
    <cellStyle name="Normal 5 10 2 2" xfId="1501"/>
    <cellStyle name="Normal 5 10 2 2 2" xfId="1502"/>
    <cellStyle name="Normal 5 10 2 2 2 2" xfId="4482"/>
    <cellStyle name="Normal 5 10 2 2 3" xfId="4481"/>
    <cellStyle name="Normal 5 10 2 3" xfId="1503"/>
    <cellStyle name="Normal 5 10 2 3 2" xfId="4483"/>
    <cellStyle name="Normal 5 10 2 4" xfId="1504"/>
    <cellStyle name="Normal 5 10 2 4 2" xfId="4484"/>
    <cellStyle name="Normal 5 10 2 5" xfId="3927"/>
    <cellStyle name="Normal 5 10 3" xfId="1505"/>
    <cellStyle name="Normal 5 10 3 2" xfId="1506"/>
    <cellStyle name="Normal 5 10 3 2 2" xfId="4486"/>
    <cellStyle name="Normal 5 10 3 3" xfId="4485"/>
    <cellStyle name="Normal 5 10 4" xfId="1507"/>
    <cellStyle name="Normal 5 10 4 2" xfId="4487"/>
    <cellStyle name="Normal 5 10 5" xfId="1508"/>
    <cellStyle name="Normal 5 10 5 2" xfId="4488"/>
    <cellStyle name="Normal 5 10 6" xfId="3578"/>
    <cellStyle name="Normal 5 11" xfId="1509"/>
    <cellStyle name="Normal 5 11 2" xfId="1510"/>
    <cellStyle name="Normal 5 11 2 2" xfId="1511"/>
    <cellStyle name="Normal 5 11 2 2 2" xfId="1512"/>
    <cellStyle name="Normal 5 11 2 2 2 2" xfId="4490"/>
    <cellStyle name="Normal 5 11 2 2 3" xfId="4489"/>
    <cellStyle name="Normal 5 11 2 3" xfId="1513"/>
    <cellStyle name="Normal 5 11 2 3 2" xfId="4491"/>
    <cellStyle name="Normal 5 11 2 4" xfId="1514"/>
    <cellStyle name="Normal 5 11 2 4 2" xfId="4492"/>
    <cellStyle name="Normal 5 11 2 5" xfId="3928"/>
    <cellStyle name="Normal 5 11 3" xfId="1515"/>
    <cellStyle name="Normal 5 11 3 2" xfId="1516"/>
    <cellStyle name="Normal 5 11 3 2 2" xfId="4494"/>
    <cellStyle name="Normal 5 11 3 3" xfId="4493"/>
    <cellStyle name="Normal 5 11 4" xfId="1517"/>
    <cellStyle name="Normal 5 11 4 2" xfId="4495"/>
    <cellStyle name="Normal 5 11 5" xfId="1518"/>
    <cellStyle name="Normal 5 11 5 2" xfId="4496"/>
    <cellStyle name="Normal 5 11 6" xfId="3579"/>
    <cellStyle name="Normal 5 12" xfId="1519"/>
    <cellStyle name="Normal 5 12 2" xfId="1520"/>
    <cellStyle name="Normal 5 12 2 2" xfId="1521"/>
    <cellStyle name="Normal 5 12 2 2 2" xfId="1522"/>
    <cellStyle name="Normal 5 12 2 2 2 2" xfId="4498"/>
    <cellStyle name="Normal 5 12 2 2 3" xfId="4497"/>
    <cellStyle name="Normal 5 12 2 3" xfId="1523"/>
    <cellStyle name="Normal 5 12 2 3 2" xfId="4499"/>
    <cellStyle name="Normal 5 12 2 4" xfId="1524"/>
    <cellStyle name="Normal 5 12 2 4 2" xfId="4500"/>
    <cellStyle name="Normal 5 12 2 5" xfId="3929"/>
    <cellStyle name="Normal 5 12 3" xfId="1525"/>
    <cellStyle name="Normal 5 12 3 2" xfId="1526"/>
    <cellStyle name="Normal 5 12 3 2 2" xfId="4502"/>
    <cellStyle name="Normal 5 12 3 3" xfId="4501"/>
    <cellStyle name="Normal 5 12 4" xfId="1527"/>
    <cellStyle name="Normal 5 12 4 2" xfId="4503"/>
    <cellStyle name="Normal 5 12 5" xfId="1528"/>
    <cellStyle name="Normal 5 12 5 2" xfId="4504"/>
    <cellStyle name="Normal 5 12 6" xfId="3580"/>
    <cellStyle name="Normal 5 13" xfId="1529"/>
    <cellStyle name="Normal 5 13 2" xfId="1530"/>
    <cellStyle name="Normal 5 13 2 2" xfId="1531"/>
    <cellStyle name="Normal 5 13 2 2 2" xfId="1532"/>
    <cellStyle name="Normal 5 13 2 2 2 2" xfId="4506"/>
    <cellStyle name="Normal 5 13 2 2 3" xfId="4505"/>
    <cellStyle name="Normal 5 13 2 3" xfId="1533"/>
    <cellStyle name="Normal 5 13 2 3 2" xfId="4507"/>
    <cellStyle name="Normal 5 13 2 4" xfId="1534"/>
    <cellStyle name="Normal 5 13 2 4 2" xfId="4508"/>
    <cellStyle name="Normal 5 13 2 5" xfId="3930"/>
    <cellStyle name="Normal 5 13 3" xfId="1535"/>
    <cellStyle name="Normal 5 13 3 2" xfId="1536"/>
    <cellStyle name="Normal 5 13 3 2 2" xfId="4510"/>
    <cellStyle name="Normal 5 13 3 3" xfId="4509"/>
    <cellStyle name="Normal 5 13 4" xfId="1537"/>
    <cellStyle name="Normal 5 13 4 2" xfId="4511"/>
    <cellStyle name="Normal 5 13 5" xfId="1538"/>
    <cellStyle name="Normal 5 13 5 2" xfId="4512"/>
    <cellStyle name="Normal 5 13 6" xfId="3581"/>
    <cellStyle name="Normal 5 14" xfId="1539"/>
    <cellStyle name="Normal 5 14 2" xfId="1540"/>
    <cellStyle name="Normal 5 14 2 2" xfId="1541"/>
    <cellStyle name="Normal 5 14 2 2 2" xfId="1542"/>
    <cellStyle name="Normal 5 14 2 2 2 2" xfId="4514"/>
    <cellStyle name="Normal 5 14 2 2 3" xfId="4513"/>
    <cellStyle name="Normal 5 14 2 3" xfId="1543"/>
    <cellStyle name="Normal 5 14 2 3 2" xfId="4515"/>
    <cellStyle name="Normal 5 14 2 4" xfId="1544"/>
    <cellStyle name="Normal 5 14 2 4 2" xfId="4516"/>
    <cellStyle name="Normal 5 14 2 5" xfId="3931"/>
    <cellStyle name="Normal 5 14 3" xfId="1545"/>
    <cellStyle name="Normal 5 14 3 2" xfId="1546"/>
    <cellStyle name="Normal 5 14 3 2 2" xfId="4518"/>
    <cellStyle name="Normal 5 14 3 3" xfId="4517"/>
    <cellStyle name="Normal 5 14 4" xfId="1547"/>
    <cellStyle name="Normal 5 14 4 2" xfId="4519"/>
    <cellStyle name="Normal 5 14 5" xfId="1548"/>
    <cellStyle name="Normal 5 14 5 2" xfId="4520"/>
    <cellStyle name="Normal 5 14 6" xfId="3582"/>
    <cellStyle name="Normal 5 15" xfId="1549"/>
    <cellStyle name="Normal 5 15 2" xfId="1550"/>
    <cellStyle name="Normal 5 15 2 2" xfId="1551"/>
    <cellStyle name="Normal 5 15 2 2 2" xfId="1552"/>
    <cellStyle name="Normal 5 15 2 2 2 2" xfId="4522"/>
    <cellStyle name="Normal 5 15 2 2 3" xfId="4521"/>
    <cellStyle name="Normal 5 15 2 3" xfId="1553"/>
    <cellStyle name="Normal 5 15 2 3 2" xfId="4523"/>
    <cellStyle name="Normal 5 15 2 4" xfId="1554"/>
    <cellStyle name="Normal 5 15 2 4 2" xfId="4524"/>
    <cellStyle name="Normal 5 15 2 5" xfId="3932"/>
    <cellStyle name="Normal 5 15 3" xfId="1555"/>
    <cellStyle name="Normal 5 15 3 2" xfId="1556"/>
    <cellStyle name="Normal 5 15 3 2 2" xfId="4526"/>
    <cellStyle name="Normal 5 15 3 3" xfId="4525"/>
    <cellStyle name="Normal 5 15 4" xfId="1557"/>
    <cellStyle name="Normal 5 15 4 2" xfId="4527"/>
    <cellStyle name="Normal 5 15 5" xfId="1558"/>
    <cellStyle name="Normal 5 15 5 2" xfId="4528"/>
    <cellStyle name="Normal 5 15 6" xfId="3583"/>
    <cellStyle name="Normal 5 16" xfId="1559"/>
    <cellStyle name="Normal 5 16 2" xfId="1560"/>
    <cellStyle name="Normal 5 16 2 2" xfId="1561"/>
    <cellStyle name="Normal 5 16 2 2 2" xfId="4530"/>
    <cellStyle name="Normal 5 16 2 3" xfId="4529"/>
    <cellStyle name="Normal 5 16 3" xfId="1562"/>
    <cellStyle name="Normal 5 16 3 2" xfId="4531"/>
    <cellStyle name="Normal 5 16 4" xfId="1563"/>
    <cellStyle name="Normal 5 16 4 2" xfId="4532"/>
    <cellStyle name="Normal 5 16 5" xfId="3820"/>
    <cellStyle name="Normal 5 17" xfId="1564"/>
    <cellStyle name="Normal 5 17 2" xfId="1565"/>
    <cellStyle name="Normal 5 17 2 2" xfId="4534"/>
    <cellStyle name="Normal 5 17 3" xfId="4533"/>
    <cellStyle name="Normal 5 18" xfId="1566"/>
    <cellStyle name="Normal 5 18 2" xfId="4535"/>
    <cellStyle name="Normal 5 19" xfId="1567"/>
    <cellStyle name="Normal 5 19 2" xfId="4536"/>
    <cellStyle name="Normal 5 2" xfId="1568"/>
    <cellStyle name="Normal 5 2 10" xfId="3503"/>
    <cellStyle name="Normal 5 2 11" xfId="3584"/>
    <cellStyle name="Normal 5 2 12" xfId="6063"/>
    <cellStyle name="Normal 5 2 13" xfId="6200"/>
    <cellStyle name="Normal 5 2 14" xfId="6311"/>
    <cellStyle name="Normal 5 2 2" xfId="1569"/>
    <cellStyle name="Normal 5 2 2 2" xfId="1570"/>
    <cellStyle name="Normal 5 2 2 2 2" xfId="1571"/>
    <cellStyle name="Normal 5 2 2 2 2 2" xfId="1572"/>
    <cellStyle name="Normal 5 2 2 2 2 2 2" xfId="1573"/>
    <cellStyle name="Normal 5 2 2 2 2 2 2 2" xfId="4538"/>
    <cellStyle name="Normal 5 2 2 2 2 2 3" xfId="4537"/>
    <cellStyle name="Normal 5 2 2 2 2 3" xfId="1574"/>
    <cellStyle name="Normal 5 2 2 2 2 3 2" xfId="4539"/>
    <cellStyle name="Normal 5 2 2 2 2 4" xfId="1575"/>
    <cellStyle name="Normal 5 2 2 2 2 4 2" xfId="4540"/>
    <cellStyle name="Normal 5 2 2 2 2 5" xfId="3894"/>
    <cellStyle name="Normal 5 2 2 2 3" xfId="1576"/>
    <cellStyle name="Normal 5 2 2 2 3 2" xfId="1577"/>
    <cellStyle name="Normal 5 2 2 2 3 2 2" xfId="4542"/>
    <cellStyle name="Normal 5 2 2 2 3 3" xfId="4541"/>
    <cellStyle name="Normal 5 2 2 2 4" xfId="1578"/>
    <cellStyle name="Normal 5 2 2 2 4 2" xfId="4543"/>
    <cellStyle name="Normal 5 2 2 2 5" xfId="1579"/>
    <cellStyle name="Normal 5 2 2 2 5 2" xfId="4544"/>
    <cellStyle name="Normal 5 2 2 2 6" xfId="3764"/>
    <cellStyle name="Normal 5 2 2 3" xfId="1580"/>
    <cellStyle name="Normal 5 2 2 3 2" xfId="1581"/>
    <cellStyle name="Normal 5 2 2 3 2 2" xfId="1582"/>
    <cellStyle name="Normal 5 2 2 3 2 2 2" xfId="4546"/>
    <cellStyle name="Normal 5 2 2 3 2 3" xfId="4545"/>
    <cellStyle name="Normal 5 2 2 3 3" xfId="1583"/>
    <cellStyle name="Normal 5 2 2 3 3 2" xfId="4547"/>
    <cellStyle name="Normal 5 2 2 3 4" xfId="1584"/>
    <cellStyle name="Normal 5 2 2 3 4 2" xfId="4548"/>
    <cellStyle name="Normal 5 2 2 3 5" xfId="3839"/>
    <cellStyle name="Normal 5 2 2 4" xfId="1585"/>
    <cellStyle name="Normal 5 2 2 4 2" xfId="1586"/>
    <cellStyle name="Normal 5 2 2 4 2 2" xfId="4550"/>
    <cellStyle name="Normal 5 2 2 4 3" xfId="4549"/>
    <cellStyle name="Normal 5 2 2 5" xfId="1587"/>
    <cellStyle name="Normal 5 2 2 5 2" xfId="4551"/>
    <cellStyle name="Normal 5 2 2 6" xfId="1588"/>
    <cellStyle name="Normal 5 2 2 6 2" xfId="4552"/>
    <cellStyle name="Normal 5 2 2 7" xfId="3504"/>
    <cellStyle name="Normal 5 2 2 8" xfId="6064"/>
    <cellStyle name="Normal 5 2 2 9" xfId="6201"/>
    <cellStyle name="Normal 5 2 3" xfId="1589"/>
    <cellStyle name="Normal 5 2 3 10" xfId="6202"/>
    <cellStyle name="Normal 5 2 3 2" xfId="1590"/>
    <cellStyle name="Normal 5 2 3 2 10" xfId="6203"/>
    <cellStyle name="Normal 5 2 3 2 2" xfId="1591"/>
    <cellStyle name="Normal 5 2 3 2 2 2" xfId="1592"/>
    <cellStyle name="Normal 5 2 3 2 2 2 2" xfId="1593"/>
    <cellStyle name="Normal 5 2 3 2 2 2 2 2" xfId="1594"/>
    <cellStyle name="Normal 5 2 3 2 2 2 2 2 2" xfId="1595"/>
    <cellStyle name="Normal 5 2 3 2 2 2 2 2 2 2" xfId="4554"/>
    <cellStyle name="Normal 5 2 3 2 2 2 2 2 3" xfId="4553"/>
    <cellStyle name="Normal 5 2 3 2 2 2 2 3" xfId="1596"/>
    <cellStyle name="Normal 5 2 3 2 2 2 2 3 2" xfId="4555"/>
    <cellStyle name="Normal 5 2 3 2 2 2 2 4" xfId="1597"/>
    <cellStyle name="Normal 5 2 3 2 2 2 2 4 2" xfId="4556"/>
    <cellStyle name="Normal 5 2 3 2 2 2 2 5" xfId="3906"/>
    <cellStyle name="Normal 5 2 3 2 2 2 3" xfId="1598"/>
    <cellStyle name="Normal 5 2 3 2 2 2 3 2" xfId="1599"/>
    <cellStyle name="Normal 5 2 3 2 2 2 3 2 2" xfId="4558"/>
    <cellStyle name="Normal 5 2 3 2 2 2 3 3" xfId="4557"/>
    <cellStyle name="Normal 5 2 3 2 2 2 4" xfId="1600"/>
    <cellStyle name="Normal 5 2 3 2 2 2 4 2" xfId="4559"/>
    <cellStyle name="Normal 5 2 3 2 2 2 5" xfId="1601"/>
    <cellStyle name="Normal 5 2 3 2 2 2 5 2" xfId="4560"/>
    <cellStyle name="Normal 5 2 3 2 2 2 6" xfId="3752"/>
    <cellStyle name="Normal 5 2 3 2 2 3" xfId="1602"/>
    <cellStyle name="Normal 5 2 3 2 2 3 2" xfId="1603"/>
    <cellStyle name="Normal 5 2 3 2 2 3 2 2" xfId="1604"/>
    <cellStyle name="Normal 5 2 3 2 2 3 2 2 2" xfId="4562"/>
    <cellStyle name="Normal 5 2 3 2 2 3 2 3" xfId="4561"/>
    <cellStyle name="Normal 5 2 3 2 2 3 3" xfId="1605"/>
    <cellStyle name="Normal 5 2 3 2 2 3 3 2" xfId="4563"/>
    <cellStyle name="Normal 5 2 3 2 2 3 4" xfId="1606"/>
    <cellStyle name="Normal 5 2 3 2 2 3 4 2" xfId="4564"/>
    <cellStyle name="Normal 5 2 3 2 2 3 5" xfId="3850"/>
    <cellStyle name="Normal 5 2 3 2 2 4" xfId="1607"/>
    <cellStyle name="Normal 5 2 3 2 2 4 2" xfId="1608"/>
    <cellStyle name="Normal 5 2 3 2 2 4 2 2" xfId="4566"/>
    <cellStyle name="Normal 5 2 3 2 2 4 3" xfId="4565"/>
    <cellStyle name="Normal 5 2 3 2 2 5" xfId="1609"/>
    <cellStyle name="Normal 5 2 3 2 2 5 2" xfId="4567"/>
    <cellStyle name="Normal 5 2 3 2 2 6" xfId="1610"/>
    <cellStyle name="Normal 5 2 3 2 2 6 2" xfId="4568"/>
    <cellStyle name="Normal 5 2 3 2 2 7" xfId="3507"/>
    <cellStyle name="Normal 5 2 3 2 2 8" xfId="6067"/>
    <cellStyle name="Normal 5 2 3 2 2 9" xfId="6204"/>
    <cellStyle name="Normal 5 2 3 2 3" xfId="1611"/>
    <cellStyle name="Normal 5 2 3 2 3 2" xfId="1612"/>
    <cellStyle name="Normal 5 2 3 2 3 2 2" xfId="1613"/>
    <cellStyle name="Normal 5 2 3 2 3 2 2 2" xfId="1614"/>
    <cellStyle name="Normal 5 2 3 2 3 2 2 2 2" xfId="4570"/>
    <cellStyle name="Normal 5 2 3 2 3 2 2 3" xfId="4569"/>
    <cellStyle name="Normal 5 2 3 2 3 2 3" xfId="1615"/>
    <cellStyle name="Normal 5 2 3 2 3 2 3 2" xfId="4571"/>
    <cellStyle name="Normal 5 2 3 2 3 2 4" xfId="1616"/>
    <cellStyle name="Normal 5 2 3 2 3 2 4 2" xfId="4572"/>
    <cellStyle name="Normal 5 2 3 2 3 2 5" xfId="3899"/>
    <cellStyle name="Normal 5 2 3 2 3 3" xfId="1617"/>
    <cellStyle name="Normal 5 2 3 2 3 3 2" xfId="1618"/>
    <cellStyle name="Normal 5 2 3 2 3 3 2 2" xfId="4574"/>
    <cellStyle name="Normal 5 2 3 2 3 3 3" xfId="4573"/>
    <cellStyle name="Normal 5 2 3 2 3 4" xfId="1619"/>
    <cellStyle name="Normal 5 2 3 2 3 4 2" xfId="4575"/>
    <cellStyle name="Normal 5 2 3 2 3 5" xfId="1620"/>
    <cellStyle name="Normal 5 2 3 2 3 5 2" xfId="4576"/>
    <cellStyle name="Normal 5 2 3 2 3 6" xfId="3759"/>
    <cellStyle name="Normal 5 2 3 2 4" xfId="1621"/>
    <cellStyle name="Normal 5 2 3 2 4 2" xfId="1622"/>
    <cellStyle name="Normal 5 2 3 2 4 2 2" xfId="1623"/>
    <cellStyle name="Normal 5 2 3 2 4 2 2 2" xfId="4578"/>
    <cellStyle name="Normal 5 2 3 2 4 2 3" xfId="4577"/>
    <cellStyle name="Normal 5 2 3 2 4 3" xfId="1624"/>
    <cellStyle name="Normal 5 2 3 2 4 3 2" xfId="4579"/>
    <cellStyle name="Normal 5 2 3 2 4 4" xfId="1625"/>
    <cellStyle name="Normal 5 2 3 2 4 4 2" xfId="4580"/>
    <cellStyle name="Normal 5 2 3 2 4 5" xfId="3844"/>
    <cellStyle name="Normal 5 2 3 2 5" xfId="1626"/>
    <cellStyle name="Normal 5 2 3 2 5 2" xfId="1627"/>
    <cellStyle name="Normal 5 2 3 2 5 2 2" xfId="4582"/>
    <cellStyle name="Normal 5 2 3 2 5 3" xfId="4581"/>
    <cellStyle name="Normal 5 2 3 2 6" xfId="1628"/>
    <cellStyle name="Normal 5 2 3 2 6 2" xfId="4583"/>
    <cellStyle name="Normal 5 2 3 2 7" xfId="1629"/>
    <cellStyle name="Normal 5 2 3 2 7 2" xfId="4584"/>
    <cellStyle name="Normal 5 2 3 2 8" xfId="3506"/>
    <cellStyle name="Normal 5 2 3 2 9" xfId="6066"/>
    <cellStyle name="Normal 5 2 3 3" xfId="1630"/>
    <cellStyle name="Normal 5 2 3 3 2" xfId="1631"/>
    <cellStyle name="Normal 5 2 3 3 2 2" xfId="1632"/>
    <cellStyle name="Normal 5 2 3 3 2 2 2" xfId="1633"/>
    <cellStyle name="Normal 5 2 3 3 2 2 2 2" xfId="4586"/>
    <cellStyle name="Normal 5 2 3 3 2 2 3" xfId="4585"/>
    <cellStyle name="Normal 5 2 3 3 2 3" xfId="1634"/>
    <cellStyle name="Normal 5 2 3 3 2 3 2" xfId="4587"/>
    <cellStyle name="Normal 5 2 3 3 2 4" xfId="1635"/>
    <cellStyle name="Normal 5 2 3 3 2 4 2" xfId="4588"/>
    <cellStyle name="Normal 5 2 3 3 2 5" xfId="3898"/>
    <cellStyle name="Normal 5 2 3 3 3" xfId="1636"/>
    <cellStyle name="Normal 5 2 3 3 3 2" xfId="1637"/>
    <cellStyle name="Normal 5 2 3 3 3 2 2" xfId="4590"/>
    <cellStyle name="Normal 5 2 3 3 3 3" xfId="4589"/>
    <cellStyle name="Normal 5 2 3 3 4" xfId="1638"/>
    <cellStyle name="Normal 5 2 3 3 4 2" xfId="4591"/>
    <cellStyle name="Normal 5 2 3 3 5" xfId="1639"/>
    <cellStyle name="Normal 5 2 3 3 5 2" xfId="4592"/>
    <cellStyle name="Normal 5 2 3 3 6" xfId="3760"/>
    <cellStyle name="Normal 5 2 3 4" xfId="1640"/>
    <cellStyle name="Normal 5 2 3 4 2" xfId="1641"/>
    <cellStyle name="Normal 5 2 3 4 2 2" xfId="1642"/>
    <cellStyle name="Normal 5 2 3 4 2 2 2" xfId="4594"/>
    <cellStyle name="Normal 5 2 3 4 2 3" xfId="4593"/>
    <cellStyle name="Normal 5 2 3 4 3" xfId="1643"/>
    <cellStyle name="Normal 5 2 3 4 3 2" xfId="4595"/>
    <cellStyle name="Normal 5 2 3 4 4" xfId="1644"/>
    <cellStyle name="Normal 5 2 3 4 4 2" xfId="4596"/>
    <cellStyle name="Normal 5 2 3 4 5" xfId="3843"/>
    <cellStyle name="Normal 5 2 3 5" xfId="1645"/>
    <cellStyle name="Normal 5 2 3 5 2" xfId="1646"/>
    <cellStyle name="Normal 5 2 3 5 2 2" xfId="4598"/>
    <cellStyle name="Normal 5 2 3 5 3" xfId="4597"/>
    <cellStyle name="Normal 5 2 3 6" xfId="1647"/>
    <cellStyle name="Normal 5 2 3 6 2" xfId="4599"/>
    <cellStyle name="Normal 5 2 3 7" xfId="1648"/>
    <cellStyle name="Normal 5 2 3 7 2" xfId="4600"/>
    <cellStyle name="Normal 5 2 3 8" xfId="3505"/>
    <cellStyle name="Normal 5 2 3 9" xfId="6065"/>
    <cellStyle name="Normal 5 2 4" xfId="1649"/>
    <cellStyle name="Normal 5 2 4 2" xfId="3803"/>
    <cellStyle name="Normal 5 2 5" xfId="1650"/>
    <cellStyle name="Normal 5 2 5 2" xfId="1651"/>
    <cellStyle name="Normal 5 2 5 2 2" xfId="1652"/>
    <cellStyle name="Normal 5 2 5 2 2 2" xfId="1653"/>
    <cellStyle name="Normal 5 2 5 2 2 2 2" xfId="4602"/>
    <cellStyle name="Normal 5 2 5 2 2 3" xfId="4601"/>
    <cellStyle name="Normal 5 2 5 2 3" xfId="1654"/>
    <cellStyle name="Normal 5 2 5 2 3 2" xfId="4603"/>
    <cellStyle name="Normal 5 2 5 2 4" xfId="1655"/>
    <cellStyle name="Normal 5 2 5 2 4 2" xfId="4604"/>
    <cellStyle name="Normal 5 2 5 2 5" xfId="3882"/>
    <cellStyle name="Normal 5 2 5 3" xfId="1656"/>
    <cellStyle name="Normal 5 2 5 3 2" xfId="1657"/>
    <cellStyle name="Normal 5 2 5 3 2 2" xfId="4606"/>
    <cellStyle name="Normal 5 2 5 3 3" xfId="4605"/>
    <cellStyle name="Normal 5 2 5 4" xfId="1658"/>
    <cellStyle name="Normal 5 2 5 4 2" xfId="4607"/>
    <cellStyle name="Normal 5 2 5 5" xfId="1659"/>
    <cellStyle name="Normal 5 2 5 5 2" xfId="4608"/>
    <cellStyle name="Normal 5 2 5 6" xfId="3776"/>
    <cellStyle name="Normal 5 2 6" xfId="1660"/>
    <cellStyle name="Normal 5 2 6 2" xfId="1661"/>
    <cellStyle name="Normal 5 2 6 2 2" xfId="1662"/>
    <cellStyle name="Normal 5 2 6 2 2 2" xfId="4610"/>
    <cellStyle name="Normal 5 2 6 2 3" xfId="4609"/>
    <cellStyle name="Normal 5 2 6 3" xfId="1663"/>
    <cellStyle name="Normal 5 2 6 3 2" xfId="4611"/>
    <cellStyle name="Normal 5 2 6 4" xfId="1664"/>
    <cellStyle name="Normal 5 2 6 4 2" xfId="4612"/>
    <cellStyle name="Normal 5 2 6 5" xfId="3826"/>
    <cellStyle name="Normal 5 2 7" xfId="1665"/>
    <cellStyle name="Normal 5 2 7 2" xfId="1666"/>
    <cellStyle name="Normal 5 2 7 2 2" xfId="4614"/>
    <cellStyle name="Normal 5 2 7 3" xfId="4613"/>
    <cellStyle name="Normal 5 2 8" xfId="1667"/>
    <cellStyle name="Normal 5 2 8 2" xfId="4615"/>
    <cellStyle name="Normal 5 2 9" xfId="1668"/>
    <cellStyle name="Normal 5 2 9 2" xfId="4616"/>
    <cellStyle name="Normal 5 20" xfId="3502"/>
    <cellStyle name="Normal 5 21" xfId="6062"/>
    <cellStyle name="Normal 5 22" xfId="6199"/>
    <cellStyle name="Normal 5 23" xfId="1498"/>
    <cellStyle name="Normal 5 24" xfId="6310"/>
    <cellStyle name="Normal 5 3" xfId="1669"/>
    <cellStyle name="Normal 5 3 10" xfId="6068"/>
    <cellStyle name="Normal 5 3 11" xfId="6205"/>
    <cellStyle name="Normal 5 3 12" xfId="6312"/>
    <cellStyle name="Normal 5 3 2" xfId="1670"/>
    <cellStyle name="Normal 5 3 2 2" xfId="1671"/>
    <cellStyle name="Normal 5 3 2 2 2" xfId="1672"/>
    <cellStyle name="Normal 5 3 2 2 2 2" xfId="1673"/>
    <cellStyle name="Normal 5 3 2 2 2 2 2" xfId="4618"/>
    <cellStyle name="Normal 5 3 2 2 2 3" xfId="4617"/>
    <cellStyle name="Normal 5 3 2 2 3" xfId="1674"/>
    <cellStyle name="Normal 5 3 2 2 3 2" xfId="4619"/>
    <cellStyle name="Normal 5 3 2 2 4" xfId="1675"/>
    <cellStyle name="Normal 5 3 2 2 4 2" xfId="4620"/>
    <cellStyle name="Normal 5 3 2 2 5" xfId="3884"/>
    <cellStyle name="Normal 5 3 2 3" xfId="1676"/>
    <cellStyle name="Normal 5 3 2 3 2" xfId="1677"/>
    <cellStyle name="Normal 5 3 2 3 2 2" xfId="4622"/>
    <cellStyle name="Normal 5 3 2 3 3" xfId="4621"/>
    <cellStyle name="Normal 5 3 2 4" xfId="1678"/>
    <cellStyle name="Normal 5 3 2 4 2" xfId="4623"/>
    <cellStyle name="Normal 5 3 2 5" xfId="1679"/>
    <cellStyle name="Normal 5 3 2 5 2" xfId="4624"/>
    <cellStyle name="Normal 5 3 2 6" xfId="3774"/>
    <cellStyle name="Normal 5 3 3" xfId="1680"/>
    <cellStyle name="Normal 5 3 3 2" xfId="1681"/>
    <cellStyle name="Normal 5 3 3 2 2" xfId="1682"/>
    <cellStyle name="Normal 5 3 3 2 2 2" xfId="4626"/>
    <cellStyle name="Normal 5 3 3 2 3" xfId="4625"/>
    <cellStyle name="Normal 5 3 3 3" xfId="1683"/>
    <cellStyle name="Normal 5 3 3 3 2" xfId="4627"/>
    <cellStyle name="Normal 5 3 3 4" xfId="1684"/>
    <cellStyle name="Normal 5 3 3 4 2" xfId="4628"/>
    <cellStyle name="Normal 5 3 3 5" xfId="3828"/>
    <cellStyle name="Normal 5 3 4" xfId="1685"/>
    <cellStyle name="Normal 5 3 4 2" xfId="1686"/>
    <cellStyle name="Normal 5 3 4 2 2" xfId="4630"/>
    <cellStyle name="Normal 5 3 4 3" xfId="4629"/>
    <cellStyle name="Normal 5 3 5" xfId="1687"/>
    <cellStyle name="Normal 5 3 5 2" xfId="4631"/>
    <cellStyle name="Normal 5 3 6" xfId="1688"/>
    <cellStyle name="Normal 5 3 6 2" xfId="4632"/>
    <cellStyle name="Normal 5 3 7" xfId="1689"/>
    <cellStyle name="Normal 5 3 8" xfId="3508"/>
    <cellStyle name="Normal 5 3 9" xfId="3585"/>
    <cellStyle name="Normal 5 4" xfId="1690"/>
    <cellStyle name="Normal 5 4 2" xfId="1691"/>
    <cellStyle name="Normal 5 4 2 2" xfId="1692"/>
    <cellStyle name="Normal 5 4 2 2 2" xfId="1693"/>
    <cellStyle name="Normal 5 4 2 2 2 2" xfId="1694"/>
    <cellStyle name="Normal 5 4 2 2 2 2 2" xfId="4634"/>
    <cellStyle name="Normal 5 4 2 2 2 3" xfId="4633"/>
    <cellStyle name="Normal 5 4 2 2 3" xfId="1695"/>
    <cellStyle name="Normal 5 4 2 2 3 2" xfId="4635"/>
    <cellStyle name="Normal 5 4 2 2 4" xfId="1696"/>
    <cellStyle name="Normal 5 4 2 2 4 2" xfId="4636"/>
    <cellStyle name="Normal 5 4 2 2 5" xfId="3933"/>
    <cellStyle name="Normal 5 4 2 3" xfId="1697"/>
    <cellStyle name="Normal 5 4 2 3 2" xfId="1698"/>
    <cellStyle name="Normal 5 4 2 3 2 2" xfId="4638"/>
    <cellStyle name="Normal 5 4 2 3 3" xfId="4637"/>
    <cellStyle name="Normal 5 4 2 4" xfId="1699"/>
    <cellStyle name="Normal 5 4 2 4 2" xfId="1700"/>
    <cellStyle name="Normal 5 4 2 4 2 2" xfId="4640"/>
    <cellStyle name="Normal 5 4 2 4 3" xfId="4639"/>
    <cellStyle name="Normal 5 4 2 5" xfId="1701"/>
    <cellStyle name="Normal 5 4 2 5 2" xfId="4641"/>
    <cellStyle name="Normal 5 4 2 6" xfId="1702"/>
    <cellStyle name="Normal 5 4 2 6 2" xfId="4642"/>
    <cellStyle name="Normal 5 4 2 7" xfId="3437"/>
    <cellStyle name="Normal 5 4 3" xfId="3586"/>
    <cellStyle name="Normal 5 4 4" xfId="3802"/>
    <cellStyle name="Normal 5 5" xfId="1703"/>
    <cellStyle name="Normal 5 5 10" xfId="6069"/>
    <cellStyle name="Normal 5 5 11" xfId="6206"/>
    <cellStyle name="Normal 5 5 2" xfId="1704"/>
    <cellStyle name="Normal 5 5 2 2" xfId="1705"/>
    <cellStyle name="Normal 5 5 2 2 2" xfId="1706"/>
    <cellStyle name="Normal 5 5 2 2 2 2" xfId="1707"/>
    <cellStyle name="Normal 5 5 2 2 2 2 2" xfId="1708"/>
    <cellStyle name="Normal 5 5 2 2 2 2 2 2" xfId="4644"/>
    <cellStyle name="Normal 5 5 2 2 2 2 3" xfId="4643"/>
    <cellStyle name="Normal 5 5 2 2 2 3" xfId="1709"/>
    <cellStyle name="Normal 5 5 2 2 2 3 2" xfId="4645"/>
    <cellStyle name="Normal 5 5 2 2 2 4" xfId="1710"/>
    <cellStyle name="Normal 5 5 2 2 2 4 2" xfId="4646"/>
    <cellStyle name="Normal 5 5 2 2 2 5" xfId="3888"/>
    <cellStyle name="Normal 5 5 2 2 3" xfId="1711"/>
    <cellStyle name="Normal 5 5 2 2 3 2" xfId="1712"/>
    <cellStyle name="Normal 5 5 2 2 3 2 2" xfId="4648"/>
    <cellStyle name="Normal 5 5 2 2 3 3" xfId="4647"/>
    <cellStyle name="Normal 5 5 2 2 4" xfId="1713"/>
    <cellStyle name="Normal 5 5 2 2 4 2" xfId="4649"/>
    <cellStyle name="Normal 5 5 2 2 5" xfId="1714"/>
    <cellStyle name="Normal 5 5 2 2 5 2" xfId="4650"/>
    <cellStyle name="Normal 5 5 2 2 6" xfId="3770"/>
    <cellStyle name="Normal 5 5 2 3" xfId="1715"/>
    <cellStyle name="Normal 5 5 2 3 2" xfId="1716"/>
    <cellStyle name="Normal 5 5 2 3 2 2" xfId="1717"/>
    <cellStyle name="Normal 5 5 2 3 2 2 2" xfId="4652"/>
    <cellStyle name="Normal 5 5 2 3 2 3" xfId="4651"/>
    <cellStyle name="Normal 5 5 2 3 3" xfId="1718"/>
    <cellStyle name="Normal 5 5 2 3 3 2" xfId="4653"/>
    <cellStyle name="Normal 5 5 2 3 4" xfId="1719"/>
    <cellStyle name="Normal 5 5 2 3 4 2" xfId="4654"/>
    <cellStyle name="Normal 5 5 2 3 5" xfId="3833"/>
    <cellStyle name="Normal 5 5 2 4" xfId="1720"/>
    <cellStyle name="Normal 5 5 2 4 2" xfId="1721"/>
    <cellStyle name="Normal 5 5 2 4 2 2" xfId="4656"/>
    <cellStyle name="Normal 5 5 2 4 3" xfId="4655"/>
    <cellStyle name="Normal 5 5 2 5" xfId="1722"/>
    <cellStyle name="Normal 5 5 2 5 2" xfId="4657"/>
    <cellStyle name="Normal 5 5 2 6" xfId="1723"/>
    <cellStyle name="Normal 5 5 2 6 2" xfId="4658"/>
    <cellStyle name="Normal 5 5 2 7" xfId="3510"/>
    <cellStyle name="Normal 5 5 2 8" xfId="6070"/>
    <cellStyle name="Normal 5 5 2 9" xfId="6207"/>
    <cellStyle name="Normal 5 5 3" xfId="1724"/>
    <cellStyle name="Normal 5 5 3 2" xfId="1725"/>
    <cellStyle name="Normal 5 5 3 2 2" xfId="1726"/>
    <cellStyle name="Normal 5 5 3 2 2 2" xfId="1727"/>
    <cellStyle name="Normal 5 5 3 2 2 2 2" xfId="4660"/>
    <cellStyle name="Normal 5 5 3 2 2 3" xfId="4659"/>
    <cellStyle name="Normal 5 5 3 2 3" xfId="1728"/>
    <cellStyle name="Normal 5 5 3 2 3 2" xfId="4661"/>
    <cellStyle name="Normal 5 5 3 2 4" xfId="1729"/>
    <cellStyle name="Normal 5 5 3 2 4 2" xfId="4662"/>
    <cellStyle name="Normal 5 5 3 2 5" xfId="3876"/>
    <cellStyle name="Normal 5 5 3 3" xfId="1730"/>
    <cellStyle name="Normal 5 5 3 3 2" xfId="1731"/>
    <cellStyle name="Normal 5 5 3 3 2 2" xfId="4664"/>
    <cellStyle name="Normal 5 5 3 3 3" xfId="4663"/>
    <cellStyle name="Normal 5 5 3 4" xfId="1732"/>
    <cellStyle name="Normal 5 5 3 4 2" xfId="4665"/>
    <cellStyle name="Normal 5 5 3 5" xfId="1733"/>
    <cellStyle name="Normal 5 5 3 5 2" xfId="4666"/>
    <cellStyle name="Normal 5 5 3 6" xfId="3781"/>
    <cellStyle name="Normal 5 5 4" xfId="1734"/>
    <cellStyle name="Normal 5 5 4 2" xfId="1735"/>
    <cellStyle name="Normal 5 5 4 2 2" xfId="1736"/>
    <cellStyle name="Normal 5 5 4 2 2 2" xfId="1737"/>
    <cellStyle name="Normal 5 5 4 2 2 2 2" xfId="4668"/>
    <cellStyle name="Normal 5 5 4 2 2 3" xfId="4667"/>
    <cellStyle name="Normal 5 5 4 2 3" xfId="1738"/>
    <cellStyle name="Normal 5 5 4 2 3 2" xfId="4669"/>
    <cellStyle name="Normal 5 5 4 2 4" xfId="1739"/>
    <cellStyle name="Normal 5 5 4 2 4 2" xfId="4670"/>
    <cellStyle name="Normal 5 5 4 2 5" xfId="3934"/>
    <cellStyle name="Normal 5 5 4 3" xfId="1740"/>
    <cellStyle name="Normal 5 5 4 3 2" xfId="1741"/>
    <cellStyle name="Normal 5 5 4 3 2 2" xfId="4672"/>
    <cellStyle name="Normal 5 5 4 3 3" xfId="4671"/>
    <cellStyle name="Normal 5 5 4 4" xfId="1742"/>
    <cellStyle name="Normal 5 5 4 4 2" xfId="1743"/>
    <cellStyle name="Normal 5 5 4 4 2 2" xfId="4674"/>
    <cellStyle name="Normal 5 5 4 4 3" xfId="4673"/>
    <cellStyle name="Normal 5 5 4 5" xfId="1744"/>
    <cellStyle name="Normal 5 5 4 5 2" xfId="4675"/>
    <cellStyle name="Normal 5 5 4 6" xfId="1745"/>
    <cellStyle name="Normal 5 5 4 6 2" xfId="4676"/>
    <cellStyle name="Normal 5 5 4 7" xfId="3438"/>
    <cellStyle name="Normal 5 5 5" xfId="1746"/>
    <cellStyle name="Normal 5 5 5 2" xfId="1747"/>
    <cellStyle name="Normal 5 5 5 2 2" xfId="1748"/>
    <cellStyle name="Normal 5 5 5 2 2 2" xfId="4678"/>
    <cellStyle name="Normal 5 5 5 2 3" xfId="4677"/>
    <cellStyle name="Normal 5 5 5 3" xfId="1749"/>
    <cellStyle name="Normal 5 5 5 3 2" xfId="4679"/>
    <cellStyle name="Normal 5 5 5 4" xfId="1750"/>
    <cellStyle name="Normal 5 5 5 4 2" xfId="4680"/>
    <cellStyle name="Normal 5 5 5 5" xfId="3822"/>
    <cellStyle name="Normal 5 5 6" xfId="1751"/>
    <cellStyle name="Normal 5 5 6 2" xfId="1752"/>
    <cellStyle name="Normal 5 5 6 2 2" xfId="4682"/>
    <cellStyle name="Normal 5 5 6 3" xfId="4681"/>
    <cellStyle name="Normal 5 5 7" xfId="1753"/>
    <cellStyle name="Normal 5 5 7 2" xfId="4683"/>
    <cellStyle name="Normal 5 5 8" xfId="1754"/>
    <cellStyle name="Normal 5 5 8 2" xfId="4684"/>
    <cellStyle name="Normal 5 5 9" xfId="3509"/>
    <cellStyle name="Normal 5 6" xfId="1755"/>
    <cellStyle name="Normal 5 6 2" xfId="1756"/>
    <cellStyle name="Normal 5 6 2 2" xfId="1757"/>
    <cellStyle name="Normal 5 6 2 2 2" xfId="1758"/>
    <cellStyle name="Normal 5 6 2 2 2 2" xfId="4686"/>
    <cellStyle name="Normal 5 6 2 2 3" xfId="4685"/>
    <cellStyle name="Normal 5 6 2 3" xfId="1759"/>
    <cellStyle name="Normal 5 6 2 3 2" xfId="4687"/>
    <cellStyle name="Normal 5 6 2 4" xfId="1760"/>
    <cellStyle name="Normal 5 6 2 4 2" xfId="4688"/>
    <cellStyle name="Normal 5 6 2 5" xfId="3859"/>
    <cellStyle name="Normal 5 6 3" xfId="1761"/>
    <cellStyle name="Normal 5 6 3 2" xfId="1762"/>
    <cellStyle name="Normal 5 6 3 2 2" xfId="4690"/>
    <cellStyle name="Normal 5 6 3 3" xfId="4689"/>
    <cellStyle name="Normal 5 6 4" xfId="1763"/>
    <cellStyle name="Normal 5 6 4 2" xfId="4691"/>
    <cellStyle name="Normal 5 6 5" xfId="1764"/>
    <cellStyle name="Normal 5 6 5 2" xfId="4692"/>
    <cellStyle name="Normal 5 6 6" xfId="3587"/>
    <cellStyle name="Normal 5 7" xfId="1765"/>
    <cellStyle name="Normal 5 7 2" xfId="1766"/>
    <cellStyle name="Normal 5 7 2 2" xfId="1767"/>
    <cellStyle name="Normal 5 7 2 2 2" xfId="1768"/>
    <cellStyle name="Normal 5 7 2 2 2 2" xfId="4694"/>
    <cellStyle name="Normal 5 7 2 2 3" xfId="4693"/>
    <cellStyle name="Normal 5 7 2 3" xfId="1769"/>
    <cellStyle name="Normal 5 7 2 3 2" xfId="4695"/>
    <cellStyle name="Normal 5 7 2 4" xfId="1770"/>
    <cellStyle name="Normal 5 7 2 4 2" xfId="4696"/>
    <cellStyle name="Normal 5 7 2 5" xfId="3935"/>
    <cellStyle name="Normal 5 7 3" xfId="1771"/>
    <cellStyle name="Normal 5 7 3 2" xfId="1772"/>
    <cellStyle name="Normal 5 7 3 2 2" xfId="4698"/>
    <cellStyle name="Normal 5 7 3 3" xfId="4697"/>
    <cellStyle name="Normal 5 7 4" xfId="1773"/>
    <cellStyle name="Normal 5 7 4 2" xfId="4699"/>
    <cellStyle name="Normal 5 7 5" xfId="1774"/>
    <cellStyle name="Normal 5 7 5 2" xfId="4700"/>
    <cellStyle name="Normal 5 7 6" xfId="3588"/>
    <cellStyle name="Normal 5 8" xfId="1775"/>
    <cellStyle name="Normal 5 8 2" xfId="1776"/>
    <cellStyle name="Normal 5 8 2 2" xfId="1777"/>
    <cellStyle name="Normal 5 8 2 2 2" xfId="1778"/>
    <cellStyle name="Normal 5 8 2 2 2 2" xfId="4702"/>
    <cellStyle name="Normal 5 8 2 2 3" xfId="4701"/>
    <cellStyle name="Normal 5 8 2 3" xfId="1779"/>
    <cellStyle name="Normal 5 8 2 3 2" xfId="4703"/>
    <cellStyle name="Normal 5 8 2 4" xfId="1780"/>
    <cellStyle name="Normal 5 8 2 4 2" xfId="4704"/>
    <cellStyle name="Normal 5 8 2 5" xfId="3936"/>
    <cellStyle name="Normal 5 8 3" xfId="1781"/>
    <cellStyle name="Normal 5 8 3 2" xfId="1782"/>
    <cellStyle name="Normal 5 8 3 2 2" xfId="4706"/>
    <cellStyle name="Normal 5 8 3 3" xfId="4705"/>
    <cellStyle name="Normal 5 8 4" xfId="1783"/>
    <cellStyle name="Normal 5 8 4 2" xfId="4707"/>
    <cellStyle name="Normal 5 8 5" xfId="1784"/>
    <cellStyle name="Normal 5 8 5 2" xfId="4708"/>
    <cellStyle name="Normal 5 8 6" xfId="3589"/>
    <cellStyle name="Normal 5 9" xfId="1785"/>
    <cellStyle name="Normal 5 9 2" xfId="1786"/>
    <cellStyle name="Normal 5 9 2 2" xfId="1787"/>
    <cellStyle name="Normal 5 9 2 2 2" xfId="1788"/>
    <cellStyle name="Normal 5 9 2 2 2 2" xfId="4710"/>
    <cellStyle name="Normal 5 9 2 2 3" xfId="4709"/>
    <cellStyle name="Normal 5 9 2 3" xfId="1789"/>
    <cellStyle name="Normal 5 9 2 3 2" xfId="4711"/>
    <cellStyle name="Normal 5 9 2 4" xfId="1790"/>
    <cellStyle name="Normal 5 9 2 4 2" xfId="4712"/>
    <cellStyle name="Normal 5 9 2 5" xfId="3937"/>
    <cellStyle name="Normal 5 9 3" xfId="1791"/>
    <cellStyle name="Normal 5 9 3 2" xfId="1792"/>
    <cellStyle name="Normal 5 9 3 2 2" xfId="4714"/>
    <cellStyle name="Normal 5 9 3 3" xfId="4713"/>
    <cellStyle name="Normal 5 9 4" xfId="1793"/>
    <cellStyle name="Normal 5 9 4 2" xfId="4715"/>
    <cellStyle name="Normal 5 9 5" xfId="1794"/>
    <cellStyle name="Normal 5 9 5 2" xfId="4716"/>
    <cellStyle name="Normal 5 9 6" xfId="3590"/>
    <cellStyle name="Normal 50" xfId="6358"/>
    <cellStyle name="Normal 51" xfId="6359"/>
    <cellStyle name="Normal 52" xfId="6360"/>
    <cellStyle name="Normal 53" xfId="6361"/>
    <cellStyle name="Normal 54" xfId="6362"/>
    <cellStyle name="Normal 55" xfId="6363"/>
    <cellStyle name="Normal 56" xfId="6364"/>
    <cellStyle name="Normal 57" xfId="6365"/>
    <cellStyle name="Normal 58" xfId="6366"/>
    <cellStyle name="Normal 59" xfId="6367"/>
    <cellStyle name="Normal 6" xfId="56"/>
    <cellStyle name="Normal 6 10" xfId="1796"/>
    <cellStyle name="Normal 6 10 2" xfId="1797"/>
    <cellStyle name="Normal 6 10 2 2" xfId="1798"/>
    <cellStyle name="Normal 6 10 2 2 2" xfId="1799"/>
    <cellStyle name="Normal 6 10 2 2 2 2" xfId="4718"/>
    <cellStyle name="Normal 6 10 2 2 3" xfId="4717"/>
    <cellStyle name="Normal 6 10 2 3" xfId="1800"/>
    <cellStyle name="Normal 6 10 2 3 2" xfId="4719"/>
    <cellStyle name="Normal 6 10 2 4" xfId="1801"/>
    <cellStyle name="Normal 6 10 2 4 2" xfId="4720"/>
    <cellStyle name="Normal 6 10 2 5" xfId="3938"/>
    <cellStyle name="Normal 6 10 3" xfId="1802"/>
    <cellStyle name="Normal 6 10 3 2" xfId="1803"/>
    <cellStyle name="Normal 6 10 3 2 2" xfId="4722"/>
    <cellStyle name="Normal 6 10 3 3" xfId="4721"/>
    <cellStyle name="Normal 6 10 4" xfId="1804"/>
    <cellStyle name="Normal 6 10 4 2" xfId="4723"/>
    <cellStyle name="Normal 6 10 5" xfId="1805"/>
    <cellStyle name="Normal 6 10 5 2" xfId="4724"/>
    <cellStyle name="Normal 6 10 6" xfId="3592"/>
    <cellStyle name="Normal 6 11" xfId="1806"/>
    <cellStyle name="Normal 6 11 2" xfId="1807"/>
    <cellStyle name="Normal 6 11 2 2" xfId="1808"/>
    <cellStyle name="Normal 6 11 2 2 2" xfId="1809"/>
    <cellStyle name="Normal 6 11 2 2 2 2" xfId="4726"/>
    <cellStyle name="Normal 6 11 2 2 3" xfId="4725"/>
    <cellStyle name="Normal 6 11 2 3" xfId="1810"/>
    <cellStyle name="Normal 6 11 2 3 2" xfId="4727"/>
    <cellStyle name="Normal 6 11 2 4" xfId="1811"/>
    <cellStyle name="Normal 6 11 2 4 2" xfId="4728"/>
    <cellStyle name="Normal 6 11 2 5" xfId="3939"/>
    <cellStyle name="Normal 6 11 3" xfId="1812"/>
    <cellStyle name="Normal 6 11 3 2" xfId="1813"/>
    <cellStyle name="Normal 6 11 3 2 2" xfId="4730"/>
    <cellStyle name="Normal 6 11 3 3" xfId="4729"/>
    <cellStyle name="Normal 6 11 4" xfId="1814"/>
    <cellStyle name="Normal 6 11 4 2" xfId="4731"/>
    <cellStyle name="Normal 6 11 5" xfId="1815"/>
    <cellStyle name="Normal 6 11 5 2" xfId="4732"/>
    <cellStyle name="Normal 6 11 6" xfId="3593"/>
    <cellStyle name="Normal 6 12" xfId="1816"/>
    <cellStyle name="Normal 6 12 2" xfId="1817"/>
    <cellStyle name="Normal 6 12 2 2" xfId="1818"/>
    <cellStyle name="Normal 6 12 2 2 2" xfId="1819"/>
    <cellStyle name="Normal 6 12 2 2 2 2" xfId="4734"/>
    <cellStyle name="Normal 6 12 2 2 3" xfId="4733"/>
    <cellStyle name="Normal 6 12 2 3" xfId="1820"/>
    <cellStyle name="Normal 6 12 2 3 2" xfId="4735"/>
    <cellStyle name="Normal 6 12 2 4" xfId="1821"/>
    <cellStyle name="Normal 6 12 2 4 2" xfId="4736"/>
    <cellStyle name="Normal 6 12 2 5" xfId="3940"/>
    <cellStyle name="Normal 6 12 3" xfId="1822"/>
    <cellStyle name="Normal 6 12 3 2" xfId="1823"/>
    <cellStyle name="Normal 6 12 3 2 2" xfId="4738"/>
    <cellStyle name="Normal 6 12 3 3" xfId="4737"/>
    <cellStyle name="Normal 6 12 4" xfId="1824"/>
    <cellStyle name="Normal 6 12 4 2" xfId="4739"/>
    <cellStyle name="Normal 6 12 5" xfId="1825"/>
    <cellStyle name="Normal 6 12 5 2" xfId="4740"/>
    <cellStyle name="Normal 6 12 6" xfId="3594"/>
    <cellStyle name="Normal 6 13" xfId="1826"/>
    <cellStyle name="Normal 6 13 2" xfId="1827"/>
    <cellStyle name="Normal 6 13 2 2" xfId="1828"/>
    <cellStyle name="Normal 6 13 2 2 2" xfId="1829"/>
    <cellStyle name="Normal 6 13 2 2 2 2" xfId="4742"/>
    <cellStyle name="Normal 6 13 2 2 3" xfId="4741"/>
    <cellStyle name="Normal 6 13 2 3" xfId="1830"/>
    <cellStyle name="Normal 6 13 2 3 2" xfId="4743"/>
    <cellStyle name="Normal 6 13 2 4" xfId="1831"/>
    <cellStyle name="Normal 6 13 2 4 2" xfId="4744"/>
    <cellStyle name="Normal 6 13 2 5" xfId="3941"/>
    <cellStyle name="Normal 6 13 3" xfId="1832"/>
    <cellStyle name="Normal 6 13 3 2" xfId="1833"/>
    <cellStyle name="Normal 6 13 3 2 2" xfId="4746"/>
    <cellStyle name="Normal 6 13 3 3" xfId="4745"/>
    <cellStyle name="Normal 6 13 4" xfId="1834"/>
    <cellStyle name="Normal 6 13 4 2" xfId="4747"/>
    <cellStyle name="Normal 6 13 5" xfId="1835"/>
    <cellStyle name="Normal 6 13 5 2" xfId="4748"/>
    <cellStyle name="Normal 6 13 6" xfId="3595"/>
    <cellStyle name="Normal 6 14" xfId="1836"/>
    <cellStyle name="Normal 6 14 2" xfId="1837"/>
    <cellStyle name="Normal 6 14 2 2" xfId="1838"/>
    <cellStyle name="Normal 6 14 2 2 2" xfId="1839"/>
    <cellStyle name="Normal 6 14 2 2 2 2" xfId="4750"/>
    <cellStyle name="Normal 6 14 2 2 3" xfId="4749"/>
    <cellStyle name="Normal 6 14 2 3" xfId="1840"/>
    <cellStyle name="Normal 6 14 2 3 2" xfId="4751"/>
    <cellStyle name="Normal 6 14 2 4" xfId="1841"/>
    <cellStyle name="Normal 6 14 2 4 2" xfId="4752"/>
    <cellStyle name="Normal 6 14 2 5" xfId="3942"/>
    <cellStyle name="Normal 6 14 3" xfId="1842"/>
    <cellStyle name="Normal 6 14 3 2" xfId="1843"/>
    <cellStyle name="Normal 6 14 3 2 2" xfId="4754"/>
    <cellStyle name="Normal 6 14 3 3" xfId="4753"/>
    <cellStyle name="Normal 6 14 4" xfId="1844"/>
    <cellStyle name="Normal 6 14 4 2" xfId="4755"/>
    <cellStyle name="Normal 6 14 5" xfId="1845"/>
    <cellStyle name="Normal 6 14 5 2" xfId="4756"/>
    <cellStyle name="Normal 6 14 6" xfId="3596"/>
    <cellStyle name="Normal 6 15" xfId="1846"/>
    <cellStyle name="Normal 6 15 2" xfId="1847"/>
    <cellStyle name="Normal 6 15 2 2" xfId="1848"/>
    <cellStyle name="Normal 6 15 2 2 2" xfId="1849"/>
    <cellStyle name="Normal 6 15 2 2 2 2" xfId="4758"/>
    <cellStyle name="Normal 6 15 2 2 3" xfId="4757"/>
    <cellStyle name="Normal 6 15 2 3" xfId="1850"/>
    <cellStyle name="Normal 6 15 2 3 2" xfId="4759"/>
    <cellStyle name="Normal 6 15 2 4" xfId="1851"/>
    <cellStyle name="Normal 6 15 2 4 2" xfId="4760"/>
    <cellStyle name="Normal 6 15 2 5" xfId="3943"/>
    <cellStyle name="Normal 6 15 3" xfId="1852"/>
    <cellStyle name="Normal 6 15 3 2" xfId="1853"/>
    <cellStyle name="Normal 6 15 3 2 2" xfId="4762"/>
    <cellStyle name="Normal 6 15 3 3" xfId="4761"/>
    <cellStyle name="Normal 6 15 4" xfId="1854"/>
    <cellStyle name="Normal 6 15 4 2" xfId="4763"/>
    <cellStyle name="Normal 6 15 5" xfId="1855"/>
    <cellStyle name="Normal 6 15 5 2" xfId="4764"/>
    <cellStyle name="Normal 6 15 6" xfId="3597"/>
    <cellStyle name="Normal 6 16" xfId="1856"/>
    <cellStyle name="Normal 6 16 2" xfId="1857"/>
    <cellStyle name="Normal 6 16 2 2" xfId="1858"/>
    <cellStyle name="Normal 6 16 2 2 2" xfId="4766"/>
    <cellStyle name="Normal 6 16 2 3" xfId="4765"/>
    <cellStyle name="Normal 6 16 3" xfId="1859"/>
    <cellStyle name="Normal 6 16 3 2" xfId="4767"/>
    <cellStyle name="Normal 6 16 4" xfId="1860"/>
    <cellStyle name="Normal 6 16 4 2" xfId="4768"/>
    <cellStyle name="Normal 6 16 5" xfId="3823"/>
    <cellStyle name="Normal 6 17" xfId="1861"/>
    <cellStyle name="Normal 6 17 2" xfId="1862"/>
    <cellStyle name="Normal 6 17 2 2" xfId="4770"/>
    <cellStyle name="Normal 6 17 3" xfId="4769"/>
    <cellStyle name="Normal 6 18" xfId="1863"/>
    <cellStyle name="Normal 6 18 2" xfId="4771"/>
    <cellStyle name="Normal 6 19" xfId="1864"/>
    <cellStyle name="Normal 6 19 2" xfId="4772"/>
    <cellStyle name="Normal 6 2" xfId="1865"/>
    <cellStyle name="Normal 6 2 10" xfId="6314"/>
    <cellStyle name="Normal 6 2 2" xfId="1866"/>
    <cellStyle name="Normal 6 2 2 2" xfId="1867"/>
    <cellStyle name="Normal 6 2 2 2 2" xfId="1868"/>
    <cellStyle name="Normal 6 2 2 2 2 2" xfId="1869"/>
    <cellStyle name="Normal 6 2 2 2 2 2 2" xfId="4774"/>
    <cellStyle name="Normal 6 2 2 2 2 3" xfId="4773"/>
    <cellStyle name="Normal 6 2 2 2 3" xfId="1870"/>
    <cellStyle name="Normal 6 2 2 2 3 2" xfId="4775"/>
    <cellStyle name="Normal 6 2 2 2 4" xfId="1871"/>
    <cellStyle name="Normal 6 2 2 2 4 2" xfId="4776"/>
    <cellStyle name="Normal 6 2 2 2 5" xfId="3889"/>
    <cellStyle name="Normal 6 2 2 3" xfId="1872"/>
    <cellStyle name="Normal 6 2 2 3 2" xfId="1873"/>
    <cellStyle name="Normal 6 2 2 3 2 2" xfId="4778"/>
    <cellStyle name="Normal 6 2 2 3 3" xfId="4777"/>
    <cellStyle name="Normal 6 2 2 4" xfId="1874"/>
    <cellStyle name="Normal 6 2 2 4 2" xfId="4779"/>
    <cellStyle name="Normal 6 2 2 5" xfId="1875"/>
    <cellStyle name="Normal 6 2 2 5 2" xfId="4780"/>
    <cellStyle name="Normal 6 2 2 6" xfId="3769"/>
    <cellStyle name="Normal 6 2 3" xfId="1876"/>
    <cellStyle name="Normal 6 2 3 2" xfId="1877"/>
    <cellStyle name="Normal 6 2 3 2 2" xfId="1878"/>
    <cellStyle name="Normal 6 2 3 2 2 2" xfId="4782"/>
    <cellStyle name="Normal 6 2 3 2 3" xfId="4781"/>
    <cellStyle name="Normal 6 2 3 3" xfId="1879"/>
    <cellStyle name="Normal 6 2 3 3 2" xfId="4783"/>
    <cellStyle name="Normal 6 2 3 4" xfId="1880"/>
    <cellStyle name="Normal 6 2 3 4 2" xfId="4784"/>
    <cellStyle name="Normal 6 2 3 5" xfId="3834"/>
    <cellStyle name="Normal 6 2 4" xfId="1881"/>
    <cellStyle name="Normal 6 2 4 2" xfId="1882"/>
    <cellStyle name="Normal 6 2 4 2 2" xfId="4786"/>
    <cellStyle name="Normal 6 2 4 3" xfId="4785"/>
    <cellStyle name="Normal 6 2 5" xfId="1883"/>
    <cellStyle name="Normal 6 2 5 2" xfId="4787"/>
    <cellStyle name="Normal 6 2 6" xfId="1884"/>
    <cellStyle name="Normal 6 2 6 2" xfId="4788"/>
    <cellStyle name="Normal 6 2 7" xfId="3512"/>
    <cellStyle name="Normal 6 2 8" xfId="6072"/>
    <cellStyle name="Normal 6 2 9" xfId="6209"/>
    <cellStyle name="Normal 6 20" xfId="1885"/>
    <cellStyle name="Normal 6 21" xfId="3511"/>
    <cellStyle name="Normal 6 22" xfId="3591"/>
    <cellStyle name="Normal 6 23" xfId="6071"/>
    <cellStyle name="Normal 6 24" xfId="6208"/>
    <cellStyle name="Normal 6 25" xfId="1795"/>
    <cellStyle name="Normal 6 26" xfId="6313"/>
    <cellStyle name="Normal 6 27" xfId="6344"/>
    <cellStyle name="Normal 6 3" xfId="1886"/>
    <cellStyle name="Normal 6 3 2" xfId="1887"/>
    <cellStyle name="Normal 6 3 2 2" xfId="1888"/>
    <cellStyle name="Normal 6 3 2 2 2" xfId="1889"/>
    <cellStyle name="Normal 6 3 2 2 2 2" xfId="1890"/>
    <cellStyle name="Normal 6 3 2 2 2 2 2" xfId="4790"/>
    <cellStyle name="Normal 6 3 2 2 2 3" xfId="4789"/>
    <cellStyle name="Normal 6 3 2 2 3" xfId="1891"/>
    <cellStyle name="Normal 6 3 2 2 3 2" xfId="4791"/>
    <cellStyle name="Normal 6 3 2 2 4" xfId="1892"/>
    <cellStyle name="Normal 6 3 2 2 4 2" xfId="4792"/>
    <cellStyle name="Normal 6 3 2 2 5" xfId="3911"/>
    <cellStyle name="Normal 6 3 2 3" xfId="1893"/>
    <cellStyle name="Normal 6 3 2 3 2" xfId="1894"/>
    <cellStyle name="Normal 6 3 2 3 2 2" xfId="4794"/>
    <cellStyle name="Normal 6 3 2 3 3" xfId="4793"/>
    <cellStyle name="Normal 6 3 2 4" xfId="1895"/>
    <cellStyle name="Normal 6 3 2 4 2" xfId="4795"/>
    <cellStyle name="Normal 6 3 2 5" xfId="1896"/>
    <cellStyle name="Normal 6 3 2 5 2" xfId="4796"/>
    <cellStyle name="Normal 6 3 2 6" xfId="3568"/>
    <cellStyle name="Normal 6 3 3" xfId="1897"/>
    <cellStyle name="Normal 6 3 3 2" xfId="1898"/>
    <cellStyle name="Normal 6 3 3 2 2" xfId="1899"/>
    <cellStyle name="Normal 6 3 3 2 2 2" xfId="4798"/>
    <cellStyle name="Normal 6 3 3 2 3" xfId="4797"/>
    <cellStyle name="Normal 6 3 3 3" xfId="1900"/>
    <cellStyle name="Normal 6 3 3 3 2" xfId="4799"/>
    <cellStyle name="Normal 6 3 3 4" xfId="1901"/>
    <cellStyle name="Normal 6 3 3 4 2" xfId="4800"/>
    <cellStyle name="Normal 6 3 3 5" xfId="3855"/>
    <cellStyle name="Normal 6 3 4" xfId="1902"/>
    <cellStyle name="Normal 6 3 4 2" xfId="1903"/>
    <cellStyle name="Normal 6 3 4 2 2" xfId="4802"/>
    <cellStyle name="Normal 6 3 4 3" xfId="4801"/>
    <cellStyle name="Normal 6 3 5" xfId="1904"/>
    <cellStyle name="Normal 6 3 5 2" xfId="4803"/>
    <cellStyle name="Normal 6 3 6" xfId="1905"/>
    <cellStyle name="Normal 6 3 6 2" xfId="4804"/>
    <cellStyle name="Normal 6 3 7" xfId="1906"/>
    <cellStyle name="Normal 6 3 8" xfId="3598"/>
    <cellStyle name="Normal 6 3 9" xfId="6315"/>
    <cellStyle name="Normal 6 4" xfId="1907"/>
    <cellStyle name="Normal 6 4 2" xfId="1908"/>
    <cellStyle name="Normal 6 4 2 2" xfId="1909"/>
    <cellStyle name="Normal 6 4 2 2 2" xfId="1910"/>
    <cellStyle name="Normal 6 4 2 2 2 2" xfId="4806"/>
    <cellStyle name="Normal 6 4 2 2 3" xfId="4805"/>
    <cellStyle name="Normal 6 4 2 3" xfId="1911"/>
    <cellStyle name="Normal 6 4 2 3 2" xfId="4807"/>
    <cellStyle name="Normal 6 4 2 4" xfId="1912"/>
    <cellStyle name="Normal 6 4 2 4 2" xfId="4808"/>
    <cellStyle name="Normal 6 4 2 5" xfId="3877"/>
    <cellStyle name="Normal 6 4 3" xfId="1913"/>
    <cellStyle name="Normal 6 4 3 2" xfId="1914"/>
    <cellStyle name="Normal 6 4 3 2 2" xfId="4810"/>
    <cellStyle name="Normal 6 4 3 3" xfId="4809"/>
    <cellStyle name="Normal 6 4 4" xfId="1915"/>
    <cellStyle name="Normal 6 4 4 2" xfId="4811"/>
    <cellStyle name="Normal 6 4 5" xfId="1916"/>
    <cellStyle name="Normal 6 4 5 2" xfId="4812"/>
    <cellStyle name="Normal 6 4 6" xfId="3599"/>
    <cellStyle name="Normal 6 5" xfId="1917"/>
    <cellStyle name="Normal 6 5 2" xfId="1918"/>
    <cellStyle name="Normal 6 5 2 2" xfId="1919"/>
    <cellStyle name="Normal 6 5 2 2 2" xfId="1920"/>
    <cellStyle name="Normal 6 5 2 2 2 2" xfId="4814"/>
    <cellStyle name="Normal 6 5 2 2 3" xfId="4813"/>
    <cellStyle name="Normal 6 5 2 3" xfId="1921"/>
    <cellStyle name="Normal 6 5 2 3 2" xfId="4815"/>
    <cellStyle name="Normal 6 5 2 4" xfId="1922"/>
    <cellStyle name="Normal 6 5 2 4 2" xfId="4816"/>
    <cellStyle name="Normal 6 5 2 5" xfId="3944"/>
    <cellStyle name="Normal 6 5 3" xfId="1923"/>
    <cellStyle name="Normal 6 5 3 2" xfId="1924"/>
    <cellStyle name="Normal 6 5 3 2 2" xfId="4818"/>
    <cellStyle name="Normal 6 5 3 3" xfId="4817"/>
    <cellStyle name="Normal 6 5 4" xfId="1925"/>
    <cellStyle name="Normal 6 5 4 2" xfId="4819"/>
    <cellStyle name="Normal 6 5 5" xfId="1926"/>
    <cellStyle name="Normal 6 5 5 2" xfId="4820"/>
    <cellStyle name="Normal 6 5 6" xfId="3600"/>
    <cellStyle name="Normal 6 6" xfId="1927"/>
    <cellStyle name="Normal 6 6 2" xfId="1928"/>
    <cellStyle name="Normal 6 6 2 2" xfId="1929"/>
    <cellStyle name="Normal 6 6 2 2 2" xfId="1930"/>
    <cellStyle name="Normal 6 6 2 2 2 2" xfId="4822"/>
    <cellStyle name="Normal 6 6 2 2 3" xfId="4821"/>
    <cellStyle name="Normal 6 6 2 3" xfId="1931"/>
    <cellStyle name="Normal 6 6 2 3 2" xfId="4823"/>
    <cellStyle name="Normal 6 6 2 4" xfId="1932"/>
    <cellStyle name="Normal 6 6 2 4 2" xfId="4824"/>
    <cellStyle name="Normal 6 6 2 5" xfId="3945"/>
    <cellStyle name="Normal 6 6 3" xfId="1933"/>
    <cellStyle name="Normal 6 6 3 2" xfId="1934"/>
    <cellStyle name="Normal 6 6 3 2 2" xfId="4826"/>
    <cellStyle name="Normal 6 6 3 3" xfId="4825"/>
    <cellStyle name="Normal 6 6 4" xfId="1935"/>
    <cellStyle name="Normal 6 6 4 2" xfId="4827"/>
    <cellStyle name="Normal 6 6 5" xfId="1936"/>
    <cellStyle name="Normal 6 6 5 2" xfId="4828"/>
    <cellStyle name="Normal 6 6 6" xfId="3601"/>
    <cellStyle name="Normal 6 7" xfId="1937"/>
    <cellStyle name="Normal 6 7 2" xfId="1938"/>
    <cellStyle name="Normal 6 7 2 2" xfId="1939"/>
    <cellStyle name="Normal 6 7 2 2 2" xfId="1940"/>
    <cellStyle name="Normal 6 7 2 2 2 2" xfId="4830"/>
    <cellStyle name="Normal 6 7 2 2 3" xfId="4829"/>
    <cellStyle name="Normal 6 7 2 3" xfId="1941"/>
    <cellStyle name="Normal 6 7 2 3 2" xfId="4831"/>
    <cellStyle name="Normal 6 7 2 4" xfId="1942"/>
    <cellStyle name="Normal 6 7 2 4 2" xfId="4832"/>
    <cellStyle name="Normal 6 7 2 5" xfId="3946"/>
    <cellStyle name="Normal 6 7 3" xfId="1943"/>
    <cellStyle name="Normal 6 7 3 2" xfId="1944"/>
    <cellStyle name="Normal 6 7 3 2 2" xfId="4834"/>
    <cellStyle name="Normal 6 7 3 3" xfId="4833"/>
    <cellStyle name="Normal 6 7 4" xfId="1945"/>
    <cellStyle name="Normal 6 7 4 2" xfId="4835"/>
    <cellStyle name="Normal 6 7 5" xfId="1946"/>
    <cellStyle name="Normal 6 7 5 2" xfId="4836"/>
    <cellStyle name="Normal 6 7 6" xfId="3602"/>
    <cellStyle name="Normal 6 8" xfId="1947"/>
    <cellStyle name="Normal 6 8 2" xfId="1948"/>
    <cellStyle name="Normal 6 8 2 2" xfId="1949"/>
    <cellStyle name="Normal 6 8 2 2 2" xfId="1950"/>
    <cellStyle name="Normal 6 8 2 2 2 2" xfId="4838"/>
    <cellStyle name="Normal 6 8 2 2 3" xfId="4837"/>
    <cellStyle name="Normal 6 8 2 3" xfId="1951"/>
    <cellStyle name="Normal 6 8 2 3 2" xfId="4839"/>
    <cellStyle name="Normal 6 8 2 4" xfId="1952"/>
    <cellStyle name="Normal 6 8 2 4 2" xfId="4840"/>
    <cellStyle name="Normal 6 8 2 5" xfId="3947"/>
    <cellStyle name="Normal 6 8 3" xfId="1953"/>
    <cellStyle name="Normal 6 8 3 2" xfId="1954"/>
    <cellStyle name="Normal 6 8 3 2 2" xfId="4842"/>
    <cellStyle name="Normal 6 8 3 3" xfId="4841"/>
    <cellStyle name="Normal 6 8 4" xfId="1955"/>
    <cellStyle name="Normal 6 8 4 2" xfId="4843"/>
    <cellStyle name="Normal 6 8 5" xfId="1956"/>
    <cellStyle name="Normal 6 8 5 2" xfId="4844"/>
    <cellStyle name="Normal 6 8 6" xfId="3603"/>
    <cellStyle name="Normal 6 9" xfId="1957"/>
    <cellStyle name="Normal 6 9 2" xfId="1958"/>
    <cellStyle name="Normal 6 9 2 2" xfId="1959"/>
    <cellStyle name="Normal 6 9 2 2 2" xfId="1960"/>
    <cellStyle name="Normal 6 9 2 2 2 2" xfId="4846"/>
    <cellStyle name="Normal 6 9 2 2 3" xfId="4845"/>
    <cellStyle name="Normal 6 9 2 3" xfId="1961"/>
    <cellStyle name="Normal 6 9 2 3 2" xfId="4847"/>
    <cellStyle name="Normal 6 9 2 4" xfId="1962"/>
    <cellStyle name="Normal 6 9 2 4 2" xfId="4848"/>
    <cellStyle name="Normal 6 9 2 5" xfId="3948"/>
    <cellStyle name="Normal 6 9 3" xfId="1963"/>
    <cellStyle name="Normal 6 9 3 2" xfId="1964"/>
    <cellStyle name="Normal 6 9 3 2 2" xfId="4850"/>
    <cellStyle name="Normal 6 9 3 3" xfId="4849"/>
    <cellStyle name="Normal 6 9 4" xfId="1965"/>
    <cellStyle name="Normal 6 9 4 2" xfId="4851"/>
    <cellStyle name="Normal 6 9 5" xfId="1966"/>
    <cellStyle name="Normal 6 9 5 2" xfId="4852"/>
    <cellStyle name="Normal 6 9 6" xfId="3604"/>
    <cellStyle name="Normal 60" xfId="6368"/>
    <cellStyle name="Normal 61" xfId="6369"/>
    <cellStyle name="Normal 62" xfId="6370"/>
    <cellStyle name="Normal 63" xfId="6371"/>
    <cellStyle name="Normal 64" xfId="6372"/>
    <cellStyle name="Normal 65" xfId="6373"/>
    <cellStyle name="Normal 66" xfId="6374"/>
    <cellStyle name="Normal 67" xfId="6375"/>
    <cellStyle name="Normal 68" xfId="6376"/>
    <cellStyle name="Normal 69" xfId="6377"/>
    <cellStyle name="Normal 7" xfId="57"/>
    <cellStyle name="Normal 7 2" xfId="1968"/>
    <cellStyle name="Normal 7 2 2" xfId="3801"/>
    <cellStyle name="Normal 7 3" xfId="3513"/>
    <cellStyle name="Normal 7 4" xfId="3605"/>
    <cellStyle name="Normal 7 5" xfId="6073"/>
    <cellStyle name="Normal 7 6" xfId="6210"/>
    <cellStyle name="Normal 7 7" xfId="1967"/>
    <cellStyle name="Normal 7 8" xfId="6316"/>
    <cellStyle name="Normal 7 9" xfId="6345"/>
    <cellStyle name="Normal 70" xfId="6378"/>
    <cellStyle name="Normal 71" xfId="6331"/>
    <cellStyle name="Normal 72" xfId="6379"/>
    <cellStyle name="Normal 73" xfId="6380"/>
    <cellStyle name="Normal 74" xfId="6381"/>
    <cellStyle name="Normal 75" xfId="6382"/>
    <cellStyle name="Normal 76" xfId="6383"/>
    <cellStyle name="Normal 77" xfId="6384"/>
    <cellStyle name="Normal 78" xfId="6389"/>
    <cellStyle name="Normal 79" xfId="6390"/>
    <cellStyle name="Normal 8" xfId="58"/>
    <cellStyle name="Normal 8 2" xfId="59"/>
    <cellStyle name="Normal 8 2 10" xfId="6318"/>
    <cellStyle name="Normal 8 2 11" xfId="6347"/>
    <cellStyle name="Normal 8 2 2" xfId="1971"/>
    <cellStyle name="Normal 8 2 2 2" xfId="1972"/>
    <cellStyle name="Normal 8 2 2 2 2" xfId="1973"/>
    <cellStyle name="Normal 8 2 2 2 2 2" xfId="1974"/>
    <cellStyle name="Normal 8 2 2 2 2 2 2" xfId="4854"/>
    <cellStyle name="Normal 8 2 2 2 2 3" xfId="4853"/>
    <cellStyle name="Normal 8 2 2 2 3" xfId="1975"/>
    <cellStyle name="Normal 8 2 2 2 3 2" xfId="4855"/>
    <cellStyle name="Normal 8 2 2 2 4" xfId="1976"/>
    <cellStyle name="Normal 8 2 2 2 4 2" xfId="4856"/>
    <cellStyle name="Normal 8 2 2 2 5" xfId="3912"/>
    <cellStyle name="Normal 8 2 2 3" xfId="1977"/>
    <cellStyle name="Normal 8 2 2 3 2" xfId="1978"/>
    <cellStyle name="Normal 8 2 2 3 2 2" xfId="4858"/>
    <cellStyle name="Normal 8 2 2 3 3" xfId="4857"/>
    <cellStyle name="Normal 8 2 2 4" xfId="1979"/>
    <cellStyle name="Normal 8 2 2 4 2" xfId="4859"/>
    <cellStyle name="Normal 8 2 2 5" xfId="1980"/>
    <cellStyle name="Normal 8 2 2 5 2" xfId="4860"/>
    <cellStyle name="Normal 8 2 2 6" xfId="3567"/>
    <cellStyle name="Normal 8 2 3" xfId="1981"/>
    <cellStyle name="Normal 8 2 3 2" xfId="1982"/>
    <cellStyle name="Normal 8 2 3 2 2" xfId="1983"/>
    <cellStyle name="Normal 8 2 3 2 2 2" xfId="4862"/>
    <cellStyle name="Normal 8 2 3 2 3" xfId="4861"/>
    <cellStyle name="Normal 8 2 3 3" xfId="1984"/>
    <cellStyle name="Normal 8 2 3 3 2" xfId="4863"/>
    <cellStyle name="Normal 8 2 3 4" xfId="1985"/>
    <cellStyle name="Normal 8 2 3 4 2" xfId="4864"/>
    <cellStyle name="Normal 8 2 3 5" xfId="3856"/>
    <cellStyle name="Normal 8 2 4" xfId="1986"/>
    <cellStyle name="Normal 8 2 4 2" xfId="1987"/>
    <cellStyle name="Normal 8 2 4 2 2" xfId="4866"/>
    <cellStyle name="Normal 8 2 4 3" xfId="4865"/>
    <cellStyle name="Normal 8 2 5" xfId="1988"/>
    <cellStyle name="Normal 8 2 5 2" xfId="4867"/>
    <cellStyle name="Normal 8 2 6" xfId="1989"/>
    <cellStyle name="Normal 8 2 6 2" xfId="4868"/>
    <cellStyle name="Normal 8 2 7" xfId="1990"/>
    <cellStyle name="Normal 8 2 8" xfId="3800"/>
    <cellStyle name="Normal 8 2 9" xfId="1970"/>
    <cellStyle name="Normal 8 3" xfId="3514"/>
    <cellStyle name="Normal 8 4" xfId="3606"/>
    <cellStyle name="Normal 8 5" xfId="6074"/>
    <cellStyle name="Normal 8 6" xfId="6211"/>
    <cellStyle name="Normal 8 7" xfId="1969"/>
    <cellStyle name="Normal 8 8" xfId="6317"/>
    <cellStyle name="Normal 8 9" xfId="6346"/>
    <cellStyle name="Normal 80" xfId="6391"/>
    <cellStyle name="Normal 80 2" xfId="6393"/>
    <cellStyle name="Normal 9" xfId="60"/>
    <cellStyle name="Normal 9 10" xfId="6348"/>
    <cellStyle name="Normal 9 2" xfId="1992"/>
    <cellStyle name="Normal 9 2 2" xfId="1993"/>
    <cellStyle name="Normal 9 2 2 2" xfId="1994"/>
    <cellStyle name="Normal 9 2 2 2 2" xfId="1995"/>
    <cellStyle name="Normal 9 2 2 2 2 2" xfId="1996"/>
    <cellStyle name="Normal 9 2 2 2 2 2 2" xfId="4870"/>
    <cellStyle name="Normal 9 2 2 2 2 3" xfId="4869"/>
    <cellStyle name="Normal 9 2 2 2 3" xfId="1997"/>
    <cellStyle name="Normal 9 2 2 2 3 2" xfId="4871"/>
    <cellStyle name="Normal 9 2 2 2 4" xfId="1998"/>
    <cellStyle name="Normal 9 2 2 2 4 2" xfId="4872"/>
    <cellStyle name="Normal 9 2 2 2 5" xfId="3913"/>
    <cellStyle name="Normal 9 2 2 3" xfId="1999"/>
    <cellStyle name="Normal 9 2 2 3 2" xfId="2000"/>
    <cellStyle name="Normal 9 2 2 3 2 2" xfId="4874"/>
    <cellStyle name="Normal 9 2 2 3 3" xfId="4873"/>
    <cellStyle name="Normal 9 2 2 4" xfId="2001"/>
    <cellStyle name="Normal 9 2 2 4 2" xfId="4875"/>
    <cellStyle name="Normal 9 2 2 5" xfId="2002"/>
    <cellStyle name="Normal 9 2 2 5 2" xfId="4876"/>
    <cellStyle name="Normal 9 2 2 6" xfId="3566"/>
    <cellStyle name="Normal 9 2 3" xfId="2003"/>
    <cellStyle name="Normal 9 2 3 2" xfId="2004"/>
    <cellStyle name="Normal 9 2 3 2 2" xfId="2005"/>
    <cellStyle name="Normal 9 2 3 2 2 2" xfId="4878"/>
    <cellStyle name="Normal 9 2 3 2 3" xfId="4877"/>
    <cellStyle name="Normal 9 2 3 3" xfId="2006"/>
    <cellStyle name="Normal 9 2 3 3 2" xfId="4879"/>
    <cellStyle name="Normal 9 2 3 4" xfId="2007"/>
    <cellStyle name="Normal 9 2 3 4 2" xfId="4880"/>
    <cellStyle name="Normal 9 2 3 5" xfId="3857"/>
    <cellStyle name="Normal 9 2 4" xfId="2008"/>
    <cellStyle name="Normal 9 2 4 2" xfId="2009"/>
    <cellStyle name="Normal 9 2 4 2 2" xfId="4882"/>
    <cellStyle name="Normal 9 2 4 3" xfId="4881"/>
    <cellStyle name="Normal 9 2 5" xfId="2010"/>
    <cellStyle name="Normal 9 2 5 2" xfId="4883"/>
    <cellStyle name="Normal 9 2 6" xfId="2011"/>
    <cellStyle name="Normal 9 2 6 2" xfId="4884"/>
    <cellStyle name="Normal 9 2 7" xfId="3799"/>
    <cellStyle name="Normal 9 3" xfId="2012"/>
    <cellStyle name="Normal 9 4" xfId="3515"/>
    <cellStyle name="Normal 9 5" xfId="3607"/>
    <cellStyle name="Normal 9 6" xfId="6075"/>
    <cellStyle name="Normal 9 7" xfId="6212"/>
    <cellStyle name="Normal 9 8" xfId="1991"/>
    <cellStyle name="Normal 9 9" xfId="6319"/>
    <cellStyle name="Note 10 2" xfId="2013"/>
    <cellStyle name="Note 10 2 2" xfId="2014"/>
    <cellStyle name="Note 10 2 2 2" xfId="2015"/>
    <cellStyle name="Note 10 2 2 2 2" xfId="2016"/>
    <cellStyle name="Note 10 2 2 2 2 2" xfId="4886"/>
    <cellStyle name="Note 10 2 2 2 3" xfId="4885"/>
    <cellStyle name="Note 10 2 2 3" xfId="2017"/>
    <cellStyle name="Note 10 2 2 3 2" xfId="4887"/>
    <cellStyle name="Note 10 2 2 4" xfId="2018"/>
    <cellStyle name="Note 10 2 2 4 2" xfId="4888"/>
    <cellStyle name="Note 10 2 2 5" xfId="3949"/>
    <cellStyle name="Note 10 2 3" xfId="2019"/>
    <cellStyle name="Note 10 2 3 2" xfId="2020"/>
    <cellStyle name="Note 10 2 3 2 2" xfId="4890"/>
    <cellStyle name="Note 10 2 3 3" xfId="4889"/>
    <cellStyle name="Note 10 2 4" xfId="2021"/>
    <cellStyle name="Note 10 2 4 2" xfId="4891"/>
    <cellStyle name="Note 10 2 5" xfId="2022"/>
    <cellStyle name="Note 10 2 5 2" xfId="4892"/>
    <cellStyle name="Note 10 2 6" xfId="3608"/>
    <cellStyle name="Note 10 3" xfId="2023"/>
    <cellStyle name="Note 10 3 2" xfId="2024"/>
    <cellStyle name="Note 10 3 2 2" xfId="2025"/>
    <cellStyle name="Note 10 3 2 2 2" xfId="2026"/>
    <cellStyle name="Note 10 3 2 2 2 2" xfId="4894"/>
    <cellStyle name="Note 10 3 2 2 3" xfId="4893"/>
    <cellStyle name="Note 10 3 2 3" xfId="2027"/>
    <cellStyle name="Note 10 3 2 3 2" xfId="4895"/>
    <cellStyle name="Note 10 3 2 4" xfId="2028"/>
    <cellStyle name="Note 10 3 2 4 2" xfId="4896"/>
    <cellStyle name="Note 10 3 2 5" xfId="3950"/>
    <cellStyle name="Note 10 3 3" xfId="2029"/>
    <cellStyle name="Note 10 3 3 2" xfId="2030"/>
    <cellStyle name="Note 10 3 3 2 2" xfId="4898"/>
    <cellStyle name="Note 10 3 3 3" xfId="4897"/>
    <cellStyle name="Note 10 3 4" xfId="2031"/>
    <cellStyle name="Note 10 3 4 2" xfId="4899"/>
    <cellStyle name="Note 10 3 5" xfId="2032"/>
    <cellStyle name="Note 10 3 5 2" xfId="4900"/>
    <cellStyle name="Note 10 3 6" xfId="3609"/>
    <cellStyle name="Note 10 4" xfId="2033"/>
    <cellStyle name="Note 10 4 2" xfId="2034"/>
    <cellStyle name="Note 10 4 2 2" xfId="2035"/>
    <cellStyle name="Note 10 4 2 2 2" xfId="2036"/>
    <cellStyle name="Note 10 4 2 2 2 2" xfId="4902"/>
    <cellStyle name="Note 10 4 2 2 3" xfId="4901"/>
    <cellStyle name="Note 10 4 2 3" xfId="2037"/>
    <cellStyle name="Note 10 4 2 3 2" xfId="4903"/>
    <cellStyle name="Note 10 4 2 4" xfId="2038"/>
    <cellStyle name="Note 10 4 2 4 2" xfId="4904"/>
    <cellStyle name="Note 10 4 2 5" xfId="3951"/>
    <cellStyle name="Note 10 4 3" xfId="2039"/>
    <cellStyle name="Note 10 4 3 2" xfId="2040"/>
    <cellStyle name="Note 10 4 3 2 2" xfId="4906"/>
    <cellStyle name="Note 10 4 3 3" xfId="4905"/>
    <cellStyle name="Note 10 4 4" xfId="2041"/>
    <cellStyle name="Note 10 4 4 2" xfId="4907"/>
    <cellStyle name="Note 10 4 5" xfId="2042"/>
    <cellStyle name="Note 10 4 5 2" xfId="4908"/>
    <cellStyle name="Note 10 4 6" xfId="3610"/>
    <cellStyle name="Note 11 2" xfId="2043"/>
    <cellStyle name="Note 11 2 2" xfId="2044"/>
    <cellStyle name="Note 11 2 2 2" xfId="2045"/>
    <cellStyle name="Note 11 2 2 2 2" xfId="2046"/>
    <cellStyle name="Note 11 2 2 2 2 2" xfId="4910"/>
    <cellStyle name="Note 11 2 2 2 3" xfId="4909"/>
    <cellStyle name="Note 11 2 2 3" xfId="2047"/>
    <cellStyle name="Note 11 2 2 3 2" xfId="4911"/>
    <cellStyle name="Note 11 2 2 4" xfId="2048"/>
    <cellStyle name="Note 11 2 2 4 2" xfId="4912"/>
    <cellStyle name="Note 11 2 2 5" xfId="3952"/>
    <cellStyle name="Note 11 2 3" xfId="2049"/>
    <cellStyle name="Note 11 2 3 2" xfId="2050"/>
    <cellStyle name="Note 11 2 3 2 2" xfId="4914"/>
    <cellStyle name="Note 11 2 3 3" xfId="4913"/>
    <cellStyle name="Note 11 2 4" xfId="2051"/>
    <cellStyle name="Note 11 2 4 2" xfId="4915"/>
    <cellStyle name="Note 11 2 5" xfId="2052"/>
    <cellStyle name="Note 11 2 5 2" xfId="4916"/>
    <cellStyle name="Note 11 2 6" xfId="3611"/>
    <cellStyle name="Note 11 3" xfId="2053"/>
    <cellStyle name="Note 11 3 2" xfId="2054"/>
    <cellStyle name="Note 11 3 2 2" xfId="2055"/>
    <cellStyle name="Note 11 3 2 2 2" xfId="2056"/>
    <cellStyle name="Note 11 3 2 2 2 2" xfId="4918"/>
    <cellStyle name="Note 11 3 2 2 3" xfId="4917"/>
    <cellStyle name="Note 11 3 2 3" xfId="2057"/>
    <cellStyle name="Note 11 3 2 3 2" xfId="4919"/>
    <cellStyle name="Note 11 3 2 4" xfId="2058"/>
    <cellStyle name="Note 11 3 2 4 2" xfId="4920"/>
    <cellStyle name="Note 11 3 2 5" xfId="3953"/>
    <cellStyle name="Note 11 3 3" xfId="2059"/>
    <cellStyle name="Note 11 3 3 2" xfId="2060"/>
    <cellStyle name="Note 11 3 3 2 2" xfId="4922"/>
    <cellStyle name="Note 11 3 3 3" xfId="4921"/>
    <cellStyle name="Note 11 3 4" xfId="2061"/>
    <cellStyle name="Note 11 3 4 2" xfId="4923"/>
    <cellStyle name="Note 11 3 5" xfId="2062"/>
    <cellStyle name="Note 11 3 5 2" xfId="4924"/>
    <cellStyle name="Note 11 3 6" xfId="3612"/>
    <cellStyle name="Note 11 4" xfId="2063"/>
    <cellStyle name="Note 11 4 2" xfId="2064"/>
    <cellStyle name="Note 11 4 2 2" xfId="2065"/>
    <cellStyle name="Note 11 4 2 2 2" xfId="2066"/>
    <cellStyle name="Note 11 4 2 2 2 2" xfId="4926"/>
    <cellStyle name="Note 11 4 2 2 3" xfId="4925"/>
    <cellStyle name="Note 11 4 2 3" xfId="2067"/>
    <cellStyle name="Note 11 4 2 3 2" xfId="4927"/>
    <cellStyle name="Note 11 4 2 4" xfId="2068"/>
    <cellStyle name="Note 11 4 2 4 2" xfId="4928"/>
    <cellStyle name="Note 11 4 2 5" xfId="3954"/>
    <cellStyle name="Note 11 4 3" xfId="2069"/>
    <cellStyle name="Note 11 4 3 2" xfId="2070"/>
    <cellStyle name="Note 11 4 3 2 2" xfId="4930"/>
    <cellStyle name="Note 11 4 3 3" xfId="4929"/>
    <cellStyle name="Note 11 4 4" xfId="2071"/>
    <cellStyle name="Note 11 4 4 2" xfId="4931"/>
    <cellStyle name="Note 11 4 5" xfId="2072"/>
    <cellStyle name="Note 11 4 5 2" xfId="4932"/>
    <cellStyle name="Note 11 4 6" xfId="3613"/>
    <cellStyle name="Note 12 2" xfId="2073"/>
    <cellStyle name="Note 12 2 2" xfId="2074"/>
    <cellStyle name="Note 12 2 2 2" xfId="2075"/>
    <cellStyle name="Note 12 2 2 2 2" xfId="2076"/>
    <cellStyle name="Note 12 2 2 2 2 2" xfId="4934"/>
    <cellStyle name="Note 12 2 2 2 3" xfId="4933"/>
    <cellStyle name="Note 12 2 2 3" xfId="2077"/>
    <cellStyle name="Note 12 2 2 3 2" xfId="4935"/>
    <cellStyle name="Note 12 2 2 4" xfId="2078"/>
    <cellStyle name="Note 12 2 2 4 2" xfId="4936"/>
    <cellStyle name="Note 12 2 2 5" xfId="3955"/>
    <cellStyle name="Note 12 2 3" xfId="2079"/>
    <cellStyle name="Note 12 2 3 2" xfId="2080"/>
    <cellStyle name="Note 12 2 3 2 2" xfId="4938"/>
    <cellStyle name="Note 12 2 3 3" xfId="4937"/>
    <cellStyle name="Note 12 2 4" xfId="2081"/>
    <cellStyle name="Note 12 2 4 2" xfId="4939"/>
    <cellStyle name="Note 12 2 5" xfId="2082"/>
    <cellStyle name="Note 12 2 5 2" xfId="4940"/>
    <cellStyle name="Note 12 2 6" xfId="3614"/>
    <cellStyle name="Note 12 3" xfId="2083"/>
    <cellStyle name="Note 12 3 2" xfId="2084"/>
    <cellStyle name="Note 12 3 2 2" xfId="2085"/>
    <cellStyle name="Note 12 3 2 2 2" xfId="2086"/>
    <cellStyle name="Note 12 3 2 2 2 2" xfId="4942"/>
    <cellStyle name="Note 12 3 2 2 3" xfId="4941"/>
    <cellStyle name="Note 12 3 2 3" xfId="2087"/>
    <cellStyle name="Note 12 3 2 3 2" xfId="4943"/>
    <cellStyle name="Note 12 3 2 4" xfId="2088"/>
    <cellStyle name="Note 12 3 2 4 2" xfId="4944"/>
    <cellStyle name="Note 12 3 2 5" xfId="3956"/>
    <cellStyle name="Note 12 3 3" xfId="2089"/>
    <cellStyle name="Note 12 3 3 2" xfId="2090"/>
    <cellStyle name="Note 12 3 3 2 2" xfId="4946"/>
    <cellStyle name="Note 12 3 3 3" xfId="4945"/>
    <cellStyle name="Note 12 3 4" xfId="2091"/>
    <cellStyle name="Note 12 3 4 2" xfId="4947"/>
    <cellStyle name="Note 12 3 5" xfId="2092"/>
    <cellStyle name="Note 12 3 5 2" xfId="4948"/>
    <cellStyle name="Note 12 3 6" xfId="3615"/>
    <cellStyle name="Note 12 4" xfId="2093"/>
    <cellStyle name="Note 12 4 2" xfId="2094"/>
    <cellStyle name="Note 12 4 2 2" xfId="2095"/>
    <cellStyle name="Note 12 4 2 2 2" xfId="2096"/>
    <cellStyle name="Note 12 4 2 2 2 2" xfId="4950"/>
    <cellStyle name="Note 12 4 2 2 3" xfId="4949"/>
    <cellStyle name="Note 12 4 2 3" xfId="2097"/>
    <cellStyle name="Note 12 4 2 3 2" xfId="4951"/>
    <cellStyle name="Note 12 4 2 4" xfId="2098"/>
    <cellStyle name="Note 12 4 2 4 2" xfId="4952"/>
    <cellStyle name="Note 12 4 2 5" xfId="3957"/>
    <cellStyle name="Note 12 4 3" xfId="2099"/>
    <cellStyle name="Note 12 4 3 2" xfId="2100"/>
    <cellStyle name="Note 12 4 3 2 2" xfId="4954"/>
    <cellStyle name="Note 12 4 3 3" xfId="4953"/>
    <cellStyle name="Note 12 4 4" xfId="2101"/>
    <cellStyle name="Note 12 4 4 2" xfId="4955"/>
    <cellStyle name="Note 12 4 5" xfId="2102"/>
    <cellStyle name="Note 12 4 5 2" xfId="4956"/>
    <cellStyle name="Note 12 4 6" xfId="3616"/>
    <cellStyle name="Note 13 2" xfId="2103"/>
    <cellStyle name="Note 13 2 2" xfId="2104"/>
    <cellStyle name="Note 13 2 2 2" xfId="2105"/>
    <cellStyle name="Note 13 2 2 2 2" xfId="2106"/>
    <cellStyle name="Note 13 2 2 2 2 2" xfId="4958"/>
    <cellStyle name="Note 13 2 2 2 3" xfId="4957"/>
    <cellStyle name="Note 13 2 2 3" xfId="2107"/>
    <cellStyle name="Note 13 2 2 3 2" xfId="4959"/>
    <cellStyle name="Note 13 2 2 4" xfId="2108"/>
    <cellStyle name="Note 13 2 2 4 2" xfId="4960"/>
    <cellStyle name="Note 13 2 2 5" xfId="3958"/>
    <cellStyle name="Note 13 2 3" xfId="2109"/>
    <cellStyle name="Note 13 2 3 2" xfId="2110"/>
    <cellStyle name="Note 13 2 3 2 2" xfId="4962"/>
    <cellStyle name="Note 13 2 3 3" xfId="4961"/>
    <cellStyle name="Note 13 2 4" xfId="2111"/>
    <cellStyle name="Note 13 2 4 2" xfId="4963"/>
    <cellStyle name="Note 13 2 5" xfId="2112"/>
    <cellStyle name="Note 13 2 5 2" xfId="4964"/>
    <cellStyle name="Note 13 2 6" xfId="3617"/>
    <cellStyle name="Note 13 3" xfId="2113"/>
    <cellStyle name="Note 13 3 2" xfId="2114"/>
    <cellStyle name="Note 13 3 2 2" xfId="2115"/>
    <cellStyle name="Note 13 3 2 2 2" xfId="2116"/>
    <cellStyle name="Note 13 3 2 2 2 2" xfId="4966"/>
    <cellStyle name="Note 13 3 2 2 3" xfId="4965"/>
    <cellStyle name="Note 13 3 2 3" xfId="2117"/>
    <cellStyle name="Note 13 3 2 3 2" xfId="4967"/>
    <cellStyle name="Note 13 3 2 4" xfId="2118"/>
    <cellStyle name="Note 13 3 2 4 2" xfId="4968"/>
    <cellStyle name="Note 13 3 2 5" xfId="3959"/>
    <cellStyle name="Note 13 3 3" xfId="2119"/>
    <cellStyle name="Note 13 3 3 2" xfId="2120"/>
    <cellStyle name="Note 13 3 3 2 2" xfId="4970"/>
    <cellStyle name="Note 13 3 3 3" xfId="4969"/>
    <cellStyle name="Note 13 3 4" xfId="2121"/>
    <cellStyle name="Note 13 3 4 2" xfId="4971"/>
    <cellStyle name="Note 13 3 5" xfId="2122"/>
    <cellStyle name="Note 13 3 5 2" xfId="4972"/>
    <cellStyle name="Note 13 3 6" xfId="3618"/>
    <cellStyle name="Note 13 4" xfId="2123"/>
    <cellStyle name="Note 13 4 2" xfId="2124"/>
    <cellStyle name="Note 13 4 2 2" xfId="2125"/>
    <cellStyle name="Note 13 4 2 2 2" xfId="2126"/>
    <cellStyle name="Note 13 4 2 2 2 2" xfId="4974"/>
    <cellStyle name="Note 13 4 2 2 3" xfId="4973"/>
    <cellStyle name="Note 13 4 2 3" xfId="2127"/>
    <cellStyle name="Note 13 4 2 3 2" xfId="4975"/>
    <cellStyle name="Note 13 4 2 4" xfId="2128"/>
    <cellStyle name="Note 13 4 2 4 2" xfId="4976"/>
    <cellStyle name="Note 13 4 2 5" xfId="3960"/>
    <cellStyle name="Note 13 4 3" xfId="2129"/>
    <cellStyle name="Note 13 4 3 2" xfId="2130"/>
    <cellStyle name="Note 13 4 3 2 2" xfId="4978"/>
    <cellStyle name="Note 13 4 3 3" xfId="4977"/>
    <cellStyle name="Note 13 4 4" xfId="2131"/>
    <cellStyle name="Note 13 4 4 2" xfId="4979"/>
    <cellStyle name="Note 13 4 5" xfId="2132"/>
    <cellStyle name="Note 13 4 5 2" xfId="4980"/>
    <cellStyle name="Note 13 4 6" xfId="3619"/>
    <cellStyle name="Note 14 2" xfId="2133"/>
    <cellStyle name="Note 14 2 2" xfId="2134"/>
    <cellStyle name="Note 14 2 2 2" xfId="2135"/>
    <cellStyle name="Note 14 2 2 2 2" xfId="2136"/>
    <cellStyle name="Note 14 2 2 2 2 2" xfId="4982"/>
    <cellStyle name="Note 14 2 2 2 3" xfId="4981"/>
    <cellStyle name="Note 14 2 2 3" xfId="2137"/>
    <cellStyle name="Note 14 2 2 3 2" xfId="4983"/>
    <cellStyle name="Note 14 2 2 4" xfId="2138"/>
    <cellStyle name="Note 14 2 2 4 2" xfId="4984"/>
    <cellStyle name="Note 14 2 2 5" xfId="3961"/>
    <cellStyle name="Note 14 2 3" xfId="2139"/>
    <cellStyle name="Note 14 2 3 2" xfId="2140"/>
    <cellStyle name="Note 14 2 3 2 2" xfId="4986"/>
    <cellStyle name="Note 14 2 3 3" xfId="4985"/>
    <cellStyle name="Note 14 2 4" xfId="2141"/>
    <cellStyle name="Note 14 2 4 2" xfId="4987"/>
    <cellStyle name="Note 14 2 5" xfId="2142"/>
    <cellStyle name="Note 14 2 5 2" xfId="4988"/>
    <cellStyle name="Note 14 2 6" xfId="3620"/>
    <cellStyle name="Note 14 3" xfId="2143"/>
    <cellStyle name="Note 14 3 2" xfId="2144"/>
    <cellStyle name="Note 14 3 2 2" xfId="2145"/>
    <cellStyle name="Note 14 3 2 2 2" xfId="2146"/>
    <cellStyle name="Note 14 3 2 2 2 2" xfId="4990"/>
    <cellStyle name="Note 14 3 2 2 3" xfId="4989"/>
    <cellStyle name="Note 14 3 2 3" xfId="2147"/>
    <cellStyle name="Note 14 3 2 3 2" xfId="4991"/>
    <cellStyle name="Note 14 3 2 4" xfId="2148"/>
    <cellStyle name="Note 14 3 2 4 2" xfId="4992"/>
    <cellStyle name="Note 14 3 2 5" xfId="3962"/>
    <cellStyle name="Note 14 3 3" xfId="2149"/>
    <cellStyle name="Note 14 3 3 2" xfId="2150"/>
    <cellStyle name="Note 14 3 3 2 2" xfId="4994"/>
    <cellStyle name="Note 14 3 3 3" xfId="4993"/>
    <cellStyle name="Note 14 3 4" xfId="2151"/>
    <cellStyle name="Note 14 3 4 2" xfId="4995"/>
    <cellStyle name="Note 14 3 5" xfId="2152"/>
    <cellStyle name="Note 14 3 5 2" xfId="4996"/>
    <cellStyle name="Note 14 3 6" xfId="3621"/>
    <cellStyle name="Note 14 4" xfId="2153"/>
    <cellStyle name="Note 14 4 2" xfId="2154"/>
    <cellStyle name="Note 14 4 2 2" xfId="2155"/>
    <cellStyle name="Note 14 4 2 2 2" xfId="2156"/>
    <cellStyle name="Note 14 4 2 2 2 2" xfId="4998"/>
    <cellStyle name="Note 14 4 2 2 3" xfId="4997"/>
    <cellStyle name="Note 14 4 2 3" xfId="2157"/>
    <cellStyle name="Note 14 4 2 3 2" xfId="4999"/>
    <cellStyle name="Note 14 4 2 4" xfId="2158"/>
    <cellStyle name="Note 14 4 2 4 2" xfId="5000"/>
    <cellStyle name="Note 14 4 2 5" xfId="3963"/>
    <cellStyle name="Note 14 4 3" xfId="2159"/>
    <cellStyle name="Note 14 4 3 2" xfId="2160"/>
    <cellStyle name="Note 14 4 3 2 2" xfId="5002"/>
    <cellStyle name="Note 14 4 3 3" xfId="5001"/>
    <cellStyle name="Note 14 4 4" xfId="2161"/>
    <cellStyle name="Note 14 4 4 2" xfId="5003"/>
    <cellStyle name="Note 14 4 5" xfId="2162"/>
    <cellStyle name="Note 14 4 5 2" xfId="5004"/>
    <cellStyle name="Note 14 4 6" xfId="3622"/>
    <cellStyle name="Note 15 2" xfId="2163"/>
    <cellStyle name="Note 15 2 2" xfId="2164"/>
    <cellStyle name="Note 15 2 2 2" xfId="2165"/>
    <cellStyle name="Note 15 2 2 2 2" xfId="2166"/>
    <cellStyle name="Note 15 2 2 2 2 2" xfId="5006"/>
    <cellStyle name="Note 15 2 2 2 3" xfId="5005"/>
    <cellStyle name="Note 15 2 2 3" xfId="2167"/>
    <cellStyle name="Note 15 2 2 3 2" xfId="5007"/>
    <cellStyle name="Note 15 2 2 4" xfId="2168"/>
    <cellStyle name="Note 15 2 2 4 2" xfId="5008"/>
    <cellStyle name="Note 15 2 2 5" xfId="3964"/>
    <cellStyle name="Note 15 2 3" xfId="2169"/>
    <cellStyle name="Note 15 2 3 2" xfId="2170"/>
    <cellStyle name="Note 15 2 3 2 2" xfId="5010"/>
    <cellStyle name="Note 15 2 3 3" xfId="5009"/>
    <cellStyle name="Note 15 2 4" xfId="2171"/>
    <cellStyle name="Note 15 2 4 2" xfId="5011"/>
    <cellStyle name="Note 15 2 5" xfId="2172"/>
    <cellStyle name="Note 15 2 5 2" xfId="5012"/>
    <cellStyle name="Note 15 2 6" xfId="3623"/>
    <cellStyle name="Note 15 3" xfId="2173"/>
    <cellStyle name="Note 15 3 2" xfId="2174"/>
    <cellStyle name="Note 15 3 2 2" xfId="2175"/>
    <cellStyle name="Note 15 3 2 2 2" xfId="2176"/>
    <cellStyle name="Note 15 3 2 2 2 2" xfId="5014"/>
    <cellStyle name="Note 15 3 2 2 3" xfId="5013"/>
    <cellStyle name="Note 15 3 2 3" xfId="2177"/>
    <cellStyle name="Note 15 3 2 3 2" xfId="5015"/>
    <cellStyle name="Note 15 3 2 4" xfId="2178"/>
    <cellStyle name="Note 15 3 2 4 2" xfId="5016"/>
    <cellStyle name="Note 15 3 2 5" xfId="3965"/>
    <cellStyle name="Note 15 3 3" xfId="2179"/>
    <cellStyle name="Note 15 3 3 2" xfId="2180"/>
    <cellStyle name="Note 15 3 3 2 2" xfId="5018"/>
    <cellStyle name="Note 15 3 3 3" xfId="5017"/>
    <cellStyle name="Note 15 3 4" xfId="2181"/>
    <cellStyle name="Note 15 3 4 2" xfId="5019"/>
    <cellStyle name="Note 15 3 5" xfId="2182"/>
    <cellStyle name="Note 15 3 5 2" xfId="5020"/>
    <cellStyle name="Note 15 3 6" xfId="3624"/>
    <cellStyle name="Note 15 4" xfId="2183"/>
    <cellStyle name="Note 15 4 2" xfId="2184"/>
    <cellStyle name="Note 15 4 2 2" xfId="2185"/>
    <cellStyle name="Note 15 4 2 2 2" xfId="2186"/>
    <cellStyle name="Note 15 4 2 2 2 2" xfId="5022"/>
    <cellStyle name="Note 15 4 2 2 3" xfId="5021"/>
    <cellStyle name="Note 15 4 2 3" xfId="2187"/>
    <cellStyle name="Note 15 4 2 3 2" xfId="5023"/>
    <cellStyle name="Note 15 4 2 4" xfId="2188"/>
    <cellStyle name="Note 15 4 2 4 2" xfId="5024"/>
    <cellStyle name="Note 15 4 2 5" xfId="3966"/>
    <cellStyle name="Note 15 4 3" xfId="2189"/>
    <cellStyle name="Note 15 4 3 2" xfId="2190"/>
    <cellStyle name="Note 15 4 3 2 2" xfId="5026"/>
    <cellStyle name="Note 15 4 3 3" xfId="5025"/>
    <cellStyle name="Note 15 4 4" xfId="2191"/>
    <cellStyle name="Note 15 4 4 2" xfId="5027"/>
    <cellStyle name="Note 15 4 5" xfId="2192"/>
    <cellStyle name="Note 15 4 5 2" xfId="5028"/>
    <cellStyle name="Note 15 4 6" xfId="3625"/>
    <cellStyle name="Note 16 2" xfId="2193"/>
    <cellStyle name="Note 16 2 2" xfId="2194"/>
    <cellStyle name="Note 16 2 2 2" xfId="2195"/>
    <cellStyle name="Note 16 2 2 2 2" xfId="2196"/>
    <cellStyle name="Note 16 2 2 2 2 2" xfId="5030"/>
    <cellStyle name="Note 16 2 2 2 3" xfId="5029"/>
    <cellStyle name="Note 16 2 2 3" xfId="2197"/>
    <cellStyle name="Note 16 2 2 3 2" xfId="5031"/>
    <cellStyle name="Note 16 2 2 4" xfId="2198"/>
    <cellStyle name="Note 16 2 2 4 2" xfId="5032"/>
    <cellStyle name="Note 16 2 2 5" xfId="3967"/>
    <cellStyle name="Note 16 2 3" xfId="2199"/>
    <cellStyle name="Note 16 2 3 2" xfId="2200"/>
    <cellStyle name="Note 16 2 3 2 2" xfId="5034"/>
    <cellStyle name="Note 16 2 3 3" xfId="5033"/>
    <cellStyle name="Note 16 2 4" xfId="2201"/>
    <cellStyle name="Note 16 2 4 2" xfId="5035"/>
    <cellStyle name="Note 16 2 5" xfId="2202"/>
    <cellStyle name="Note 16 2 5 2" xfId="5036"/>
    <cellStyle name="Note 16 2 6" xfId="3626"/>
    <cellStyle name="Note 16 3" xfId="2203"/>
    <cellStyle name="Note 16 3 2" xfId="2204"/>
    <cellStyle name="Note 16 3 2 2" xfId="2205"/>
    <cellStyle name="Note 16 3 2 2 2" xfId="2206"/>
    <cellStyle name="Note 16 3 2 2 2 2" xfId="5038"/>
    <cellStyle name="Note 16 3 2 2 3" xfId="5037"/>
    <cellStyle name="Note 16 3 2 3" xfId="2207"/>
    <cellStyle name="Note 16 3 2 3 2" xfId="5039"/>
    <cellStyle name="Note 16 3 2 4" xfId="2208"/>
    <cellStyle name="Note 16 3 2 4 2" xfId="5040"/>
    <cellStyle name="Note 16 3 2 5" xfId="3968"/>
    <cellStyle name="Note 16 3 3" xfId="2209"/>
    <cellStyle name="Note 16 3 3 2" xfId="2210"/>
    <cellStyle name="Note 16 3 3 2 2" xfId="5042"/>
    <cellStyle name="Note 16 3 3 3" xfId="5041"/>
    <cellStyle name="Note 16 3 4" xfId="2211"/>
    <cellStyle name="Note 16 3 4 2" xfId="5043"/>
    <cellStyle name="Note 16 3 5" xfId="2212"/>
    <cellStyle name="Note 16 3 5 2" xfId="5044"/>
    <cellStyle name="Note 16 3 6" xfId="3627"/>
    <cellStyle name="Note 16 4" xfId="2213"/>
    <cellStyle name="Note 16 4 2" xfId="2214"/>
    <cellStyle name="Note 16 4 2 2" xfId="2215"/>
    <cellStyle name="Note 16 4 2 2 2" xfId="2216"/>
    <cellStyle name="Note 16 4 2 2 2 2" xfId="5046"/>
    <cellStyle name="Note 16 4 2 2 3" xfId="5045"/>
    <cellStyle name="Note 16 4 2 3" xfId="2217"/>
    <cellStyle name="Note 16 4 2 3 2" xfId="5047"/>
    <cellStyle name="Note 16 4 2 4" xfId="2218"/>
    <cellStyle name="Note 16 4 2 4 2" xfId="5048"/>
    <cellStyle name="Note 16 4 2 5" xfId="3969"/>
    <cellStyle name="Note 16 4 3" xfId="2219"/>
    <cellStyle name="Note 16 4 3 2" xfId="2220"/>
    <cellStyle name="Note 16 4 3 2 2" xfId="5050"/>
    <cellStyle name="Note 16 4 3 3" xfId="5049"/>
    <cellStyle name="Note 16 4 4" xfId="2221"/>
    <cellStyle name="Note 16 4 4 2" xfId="5051"/>
    <cellStyle name="Note 16 4 5" xfId="2222"/>
    <cellStyle name="Note 16 4 5 2" xfId="5052"/>
    <cellStyle name="Note 16 4 6" xfId="3628"/>
    <cellStyle name="Note 17 2" xfId="2223"/>
    <cellStyle name="Note 17 2 2" xfId="2224"/>
    <cellStyle name="Note 17 2 2 2" xfId="2225"/>
    <cellStyle name="Note 17 2 2 2 2" xfId="2226"/>
    <cellStyle name="Note 17 2 2 2 2 2" xfId="5054"/>
    <cellStyle name="Note 17 2 2 2 3" xfId="5053"/>
    <cellStyle name="Note 17 2 2 3" xfId="2227"/>
    <cellStyle name="Note 17 2 2 3 2" xfId="5055"/>
    <cellStyle name="Note 17 2 2 4" xfId="2228"/>
    <cellStyle name="Note 17 2 2 4 2" xfId="5056"/>
    <cellStyle name="Note 17 2 2 5" xfId="3970"/>
    <cellStyle name="Note 17 2 3" xfId="2229"/>
    <cellStyle name="Note 17 2 3 2" xfId="2230"/>
    <cellStyle name="Note 17 2 3 2 2" xfId="5058"/>
    <cellStyle name="Note 17 2 3 3" xfId="5057"/>
    <cellStyle name="Note 17 2 4" xfId="2231"/>
    <cellStyle name="Note 17 2 4 2" xfId="5059"/>
    <cellStyle name="Note 17 2 5" xfId="2232"/>
    <cellStyle name="Note 17 2 5 2" xfId="5060"/>
    <cellStyle name="Note 17 2 6" xfId="3629"/>
    <cellStyle name="Note 17 3" xfId="2233"/>
    <cellStyle name="Note 17 3 2" xfId="2234"/>
    <cellStyle name="Note 17 3 2 2" xfId="2235"/>
    <cellStyle name="Note 17 3 2 2 2" xfId="2236"/>
    <cellStyle name="Note 17 3 2 2 2 2" xfId="5062"/>
    <cellStyle name="Note 17 3 2 2 3" xfId="5061"/>
    <cellStyle name="Note 17 3 2 3" xfId="2237"/>
    <cellStyle name="Note 17 3 2 3 2" xfId="5063"/>
    <cellStyle name="Note 17 3 2 4" xfId="2238"/>
    <cellStyle name="Note 17 3 2 4 2" xfId="5064"/>
    <cellStyle name="Note 17 3 2 5" xfId="3971"/>
    <cellStyle name="Note 17 3 3" xfId="2239"/>
    <cellStyle name="Note 17 3 3 2" xfId="2240"/>
    <cellStyle name="Note 17 3 3 2 2" xfId="5066"/>
    <cellStyle name="Note 17 3 3 3" xfId="5065"/>
    <cellStyle name="Note 17 3 4" xfId="2241"/>
    <cellStyle name="Note 17 3 4 2" xfId="5067"/>
    <cellStyle name="Note 17 3 5" xfId="2242"/>
    <cellStyle name="Note 17 3 5 2" xfId="5068"/>
    <cellStyle name="Note 17 3 6" xfId="3630"/>
    <cellStyle name="Note 17 4" xfId="2243"/>
    <cellStyle name="Note 17 4 2" xfId="2244"/>
    <cellStyle name="Note 17 4 2 2" xfId="2245"/>
    <cellStyle name="Note 17 4 2 2 2" xfId="2246"/>
    <cellStyle name="Note 17 4 2 2 2 2" xfId="5070"/>
    <cellStyle name="Note 17 4 2 2 3" xfId="5069"/>
    <cellStyle name="Note 17 4 2 3" xfId="2247"/>
    <cellStyle name="Note 17 4 2 3 2" xfId="5071"/>
    <cellStyle name="Note 17 4 2 4" xfId="2248"/>
    <cellStyle name="Note 17 4 2 4 2" xfId="5072"/>
    <cellStyle name="Note 17 4 2 5" xfId="3972"/>
    <cellStyle name="Note 17 4 3" xfId="2249"/>
    <cellStyle name="Note 17 4 3 2" xfId="2250"/>
    <cellStyle name="Note 17 4 3 2 2" xfId="5074"/>
    <cellStyle name="Note 17 4 3 3" xfId="5073"/>
    <cellStyle name="Note 17 4 4" xfId="2251"/>
    <cellStyle name="Note 17 4 4 2" xfId="5075"/>
    <cellStyle name="Note 17 4 5" xfId="2252"/>
    <cellStyle name="Note 17 4 5 2" xfId="5076"/>
    <cellStyle name="Note 17 4 6" xfId="3631"/>
    <cellStyle name="Note 18 2" xfId="2253"/>
    <cellStyle name="Note 18 2 2" xfId="2254"/>
    <cellStyle name="Note 18 2 2 2" xfId="2255"/>
    <cellStyle name="Note 18 2 2 2 2" xfId="2256"/>
    <cellStyle name="Note 18 2 2 2 2 2" xfId="5078"/>
    <cellStyle name="Note 18 2 2 2 3" xfId="5077"/>
    <cellStyle name="Note 18 2 2 3" xfId="2257"/>
    <cellStyle name="Note 18 2 2 3 2" xfId="5079"/>
    <cellStyle name="Note 18 2 2 4" xfId="2258"/>
    <cellStyle name="Note 18 2 2 4 2" xfId="5080"/>
    <cellStyle name="Note 18 2 2 5" xfId="3973"/>
    <cellStyle name="Note 18 2 3" xfId="2259"/>
    <cellStyle name="Note 18 2 3 2" xfId="2260"/>
    <cellStyle name="Note 18 2 3 2 2" xfId="5082"/>
    <cellStyle name="Note 18 2 3 3" xfId="5081"/>
    <cellStyle name="Note 18 2 4" xfId="2261"/>
    <cellStyle name="Note 18 2 4 2" xfId="5083"/>
    <cellStyle name="Note 18 2 5" xfId="2262"/>
    <cellStyle name="Note 18 2 5 2" xfId="5084"/>
    <cellStyle name="Note 18 2 6" xfId="3632"/>
    <cellStyle name="Note 18 3" xfId="2263"/>
    <cellStyle name="Note 18 3 2" xfId="2264"/>
    <cellStyle name="Note 18 3 2 2" xfId="2265"/>
    <cellStyle name="Note 18 3 2 2 2" xfId="2266"/>
    <cellStyle name="Note 18 3 2 2 2 2" xfId="5086"/>
    <cellStyle name="Note 18 3 2 2 3" xfId="5085"/>
    <cellStyle name="Note 18 3 2 3" xfId="2267"/>
    <cellStyle name="Note 18 3 2 3 2" xfId="5087"/>
    <cellStyle name="Note 18 3 2 4" xfId="2268"/>
    <cellStyle name="Note 18 3 2 4 2" xfId="5088"/>
    <cellStyle name="Note 18 3 2 5" xfId="3974"/>
    <cellStyle name="Note 18 3 3" xfId="2269"/>
    <cellStyle name="Note 18 3 3 2" xfId="2270"/>
    <cellStyle name="Note 18 3 3 2 2" xfId="5090"/>
    <cellStyle name="Note 18 3 3 3" xfId="5089"/>
    <cellStyle name="Note 18 3 4" xfId="2271"/>
    <cellStyle name="Note 18 3 4 2" xfId="5091"/>
    <cellStyle name="Note 18 3 5" xfId="2272"/>
    <cellStyle name="Note 18 3 5 2" xfId="5092"/>
    <cellStyle name="Note 18 3 6" xfId="3633"/>
    <cellStyle name="Note 18 4" xfId="2273"/>
    <cellStyle name="Note 18 4 2" xfId="2274"/>
    <cellStyle name="Note 18 4 2 2" xfId="2275"/>
    <cellStyle name="Note 18 4 2 2 2" xfId="2276"/>
    <cellStyle name="Note 18 4 2 2 2 2" xfId="5094"/>
    <cellStyle name="Note 18 4 2 2 3" xfId="5093"/>
    <cellStyle name="Note 18 4 2 3" xfId="2277"/>
    <cellStyle name="Note 18 4 2 3 2" xfId="5095"/>
    <cellStyle name="Note 18 4 2 4" xfId="2278"/>
    <cellStyle name="Note 18 4 2 4 2" xfId="5096"/>
    <cellStyle name="Note 18 4 2 5" xfId="3975"/>
    <cellStyle name="Note 18 4 3" xfId="2279"/>
    <cellStyle name="Note 18 4 3 2" xfId="2280"/>
    <cellStyle name="Note 18 4 3 2 2" xfId="5098"/>
    <cellStyle name="Note 18 4 3 3" xfId="5097"/>
    <cellStyle name="Note 18 4 4" xfId="2281"/>
    <cellStyle name="Note 18 4 4 2" xfId="5099"/>
    <cellStyle name="Note 18 4 5" xfId="2282"/>
    <cellStyle name="Note 18 4 5 2" xfId="5100"/>
    <cellStyle name="Note 18 4 6" xfId="3634"/>
    <cellStyle name="Note 19 2" xfId="2283"/>
    <cellStyle name="Note 19 2 2" xfId="2284"/>
    <cellStyle name="Note 19 2 2 2" xfId="2285"/>
    <cellStyle name="Note 19 2 2 2 2" xfId="2286"/>
    <cellStyle name="Note 19 2 2 2 2 2" xfId="2287"/>
    <cellStyle name="Note 19 2 2 2 2 2 2" xfId="5102"/>
    <cellStyle name="Note 19 2 2 2 2 3" xfId="5101"/>
    <cellStyle name="Note 19 2 2 2 3" xfId="2288"/>
    <cellStyle name="Note 19 2 2 2 3 2" xfId="5103"/>
    <cellStyle name="Note 19 2 2 2 4" xfId="2289"/>
    <cellStyle name="Note 19 2 2 2 4 2" xfId="5104"/>
    <cellStyle name="Note 19 2 2 2 5" xfId="3976"/>
    <cellStyle name="Note 19 2 2 3" xfId="2290"/>
    <cellStyle name="Note 19 2 2 3 2" xfId="2291"/>
    <cellStyle name="Note 19 2 2 3 2 2" xfId="5106"/>
    <cellStyle name="Note 19 2 2 3 3" xfId="5105"/>
    <cellStyle name="Note 19 2 2 4" xfId="2292"/>
    <cellStyle name="Note 19 2 2 4 2" xfId="5107"/>
    <cellStyle name="Note 19 2 2 5" xfId="2293"/>
    <cellStyle name="Note 19 2 2 5 2" xfId="5108"/>
    <cellStyle name="Note 19 2 2 6" xfId="3636"/>
    <cellStyle name="Note 19 2 3" xfId="2294"/>
    <cellStyle name="Note 19 2 3 2" xfId="2295"/>
    <cellStyle name="Note 19 2 3 2 2" xfId="2296"/>
    <cellStyle name="Note 19 2 3 2 2 2" xfId="2297"/>
    <cellStyle name="Note 19 2 3 2 2 2 2" xfId="5110"/>
    <cellStyle name="Note 19 2 3 2 2 3" xfId="5109"/>
    <cellStyle name="Note 19 2 3 2 3" xfId="2298"/>
    <cellStyle name="Note 19 2 3 2 3 2" xfId="5111"/>
    <cellStyle name="Note 19 2 3 2 4" xfId="2299"/>
    <cellStyle name="Note 19 2 3 2 4 2" xfId="5112"/>
    <cellStyle name="Note 19 2 3 2 5" xfId="3977"/>
    <cellStyle name="Note 19 2 3 3" xfId="2300"/>
    <cellStyle name="Note 19 2 3 3 2" xfId="2301"/>
    <cellStyle name="Note 19 2 3 3 2 2" xfId="5114"/>
    <cellStyle name="Note 19 2 3 3 3" xfId="5113"/>
    <cellStyle name="Note 19 2 3 4" xfId="2302"/>
    <cellStyle name="Note 19 2 3 4 2" xfId="5115"/>
    <cellStyle name="Note 19 2 3 5" xfId="2303"/>
    <cellStyle name="Note 19 2 3 5 2" xfId="5116"/>
    <cellStyle name="Note 19 2 3 6" xfId="3637"/>
    <cellStyle name="Note 19 2 4" xfId="3635"/>
    <cellStyle name="Note 19 3" xfId="2304"/>
    <cellStyle name="Note 19 3 2" xfId="3638"/>
    <cellStyle name="Note 2" xfId="2305"/>
    <cellStyle name="Note 2 10" xfId="2306"/>
    <cellStyle name="Note 2 10 2" xfId="3640"/>
    <cellStyle name="Note 2 11" xfId="2307"/>
    <cellStyle name="Note 2 11 2" xfId="3641"/>
    <cellStyle name="Note 2 12" xfId="2308"/>
    <cellStyle name="Note 2 12 2" xfId="3642"/>
    <cellStyle name="Note 2 13" xfId="2309"/>
    <cellStyle name="Note 2 13 2" xfId="2310"/>
    <cellStyle name="Note 2 13 2 2" xfId="2311"/>
    <cellStyle name="Note 2 13 2 2 2" xfId="3645"/>
    <cellStyle name="Note 2 13 2 3" xfId="2312"/>
    <cellStyle name="Note 2 13 2 3 2" xfId="3646"/>
    <cellStyle name="Note 2 13 2 4" xfId="2313"/>
    <cellStyle name="Note 2 13 2 4 2" xfId="2314"/>
    <cellStyle name="Note 2 13 2 4 2 2" xfId="2315"/>
    <cellStyle name="Note 2 13 2 4 2 2 2" xfId="5118"/>
    <cellStyle name="Note 2 13 2 4 2 3" xfId="5117"/>
    <cellStyle name="Note 2 13 2 4 3" xfId="2316"/>
    <cellStyle name="Note 2 13 2 4 3 2" xfId="5119"/>
    <cellStyle name="Note 2 13 2 4 4" xfId="2317"/>
    <cellStyle name="Note 2 13 2 4 4 2" xfId="5120"/>
    <cellStyle name="Note 2 13 2 4 5" xfId="3978"/>
    <cellStyle name="Note 2 13 2 5" xfId="2318"/>
    <cellStyle name="Note 2 13 2 5 2" xfId="2319"/>
    <cellStyle name="Note 2 13 2 5 2 2" xfId="5122"/>
    <cellStyle name="Note 2 13 2 5 3" xfId="5121"/>
    <cellStyle name="Note 2 13 2 6" xfId="2320"/>
    <cellStyle name="Note 2 13 2 6 2" xfId="5123"/>
    <cellStyle name="Note 2 13 2 7" xfId="2321"/>
    <cellStyle name="Note 2 13 2 7 2" xfId="5124"/>
    <cellStyle name="Note 2 13 2 8" xfId="3644"/>
    <cellStyle name="Note 2 13 3" xfId="2322"/>
    <cellStyle name="Note 2 13 3 2" xfId="2323"/>
    <cellStyle name="Note 2 13 3 2 2" xfId="2324"/>
    <cellStyle name="Note 2 13 3 2 2 2" xfId="2325"/>
    <cellStyle name="Note 2 13 3 2 2 2 2" xfId="5126"/>
    <cellStyle name="Note 2 13 3 2 2 3" xfId="5125"/>
    <cellStyle name="Note 2 13 3 2 3" xfId="2326"/>
    <cellStyle name="Note 2 13 3 2 3 2" xfId="5127"/>
    <cellStyle name="Note 2 13 3 2 4" xfId="2327"/>
    <cellStyle name="Note 2 13 3 2 4 2" xfId="5128"/>
    <cellStyle name="Note 2 13 3 2 5" xfId="3979"/>
    <cellStyle name="Note 2 13 3 3" xfId="2328"/>
    <cellStyle name="Note 2 13 3 3 2" xfId="2329"/>
    <cellStyle name="Note 2 13 3 3 2 2" xfId="5130"/>
    <cellStyle name="Note 2 13 3 3 3" xfId="5129"/>
    <cellStyle name="Note 2 13 3 4" xfId="2330"/>
    <cellStyle name="Note 2 13 3 4 2" xfId="5131"/>
    <cellStyle name="Note 2 13 3 5" xfId="2331"/>
    <cellStyle name="Note 2 13 3 5 2" xfId="5132"/>
    <cellStyle name="Note 2 13 3 6" xfId="3647"/>
    <cellStyle name="Note 2 13 4" xfId="3643"/>
    <cellStyle name="Note 2 14" xfId="2332"/>
    <cellStyle name="Note 2 14 2" xfId="3648"/>
    <cellStyle name="Note 2 15" xfId="2333"/>
    <cellStyle name="Note 2 15 2" xfId="3649"/>
    <cellStyle name="Note 2 16" xfId="2334"/>
    <cellStyle name="Note 2 17" xfId="3516"/>
    <cellStyle name="Note 2 18" xfId="3639"/>
    <cellStyle name="Note 2 19" xfId="6076"/>
    <cellStyle name="Note 2 2" xfId="2335"/>
    <cellStyle name="Note 2 2 10" xfId="2336"/>
    <cellStyle name="Note 2 2 10 2" xfId="2337"/>
    <cellStyle name="Note 2 2 10 2 2" xfId="2338"/>
    <cellStyle name="Note 2 2 10 2 2 2" xfId="2339"/>
    <cellStyle name="Note 2 2 10 2 2 2 2" xfId="5134"/>
    <cellStyle name="Note 2 2 10 2 2 3" xfId="5133"/>
    <cellStyle name="Note 2 2 10 2 3" xfId="2340"/>
    <cellStyle name="Note 2 2 10 2 3 2" xfId="5135"/>
    <cellStyle name="Note 2 2 10 2 4" xfId="2341"/>
    <cellStyle name="Note 2 2 10 2 4 2" xfId="5136"/>
    <cellStyle name="Note 2 2 10 2 5" xfId="3980"/>
    <cellStyle name="Note 2 2 10 3" xfId="2342"/>
    <cellStyle name="Note 2 2 10 3 2" xfId="2343"/>
    <cellStyle name="Note 2 2 10 3 2 2" xfId="5138"/>
    <cellStyle name="Note 2 2 10 3 3" xfId="5137"/>
    <cellStyle name="Note 2 2 10 4" xfId="2344"/>
    <cellStyle name="Note 2 2 10 4 2" xfId="5139"/>
    <cellStyle name="Note 2 2 10 5" xfId="2345"/>
    <cellStyle name="Note 2 2 10 5 2" xfId="5140"/>
    <cellStyle name="Note 2 2 10 6" xfId="3651"/>
    <cellStyle name="Note 2 2 11" xfId="2346"/>
    <cellStyle name="Note 2 2 11 2" xfId="2347"/>
    <cellStyle name="Note 2 2 11 2 2" xfId="2348"/>
    <cellStyle name="Note 2 2 11 2 2 2" xfId="2349"/>
    <cellStyle name="Note 2 2 11 2 2 2 2" xfId="5142"/>
    <cellStyle name="Note 2 2 11 2 2 3" xfId="5141"/>
    <cellStyle name="Note 2 2 11 2 3" xfId="2350"/>
    <cellStyle name="Note 2 2 11 2 3 2" xfId="5143"/>
    <cellStyle name="Note 2 2 11 2 4" xfId="2351"/>
    <cellStyle name="Note 2 2 11 2 4 2" xfId="5144"/>
    <cellStyle name="Note 2 2 11 2 5" xfId="3981"/>
    <cellStyle name="Note 2 2 11 3" xfId="2352"/>
    <cellStyle name="Note 2 2 11 3 2" xfId="2353"/>
    <cellStyle name="Note 2 2 11 3 2 2" xfId="5146"/>
    <cellStyle name="Note 2 2 11 3 3" xfId="5145"/>
    <cellStyle name="Note 2 2 11 4" xfId="2354"/>
    <cellStyle name="Note 2 2 11 4 2" xfId="5147"/>
    <cellStyle name="Note 2 2 11 5" xfId="2355"/>
    <cellStyle name="Note 2 2 11 5 2" xfId="5148"/>
    <cellStyle name="Note 2 2 11 6" xfId="3652"/>
    <cellStyle name="Note 2 2 12" xfId="2356"/>
    <cellStyle name="Note 2 2 12 2" xfId="2357"/>
    <cellStyle name="Note 2 2 12 2 2" xfId="2358"/>
    <cellStyle name="Note 2 2 12 2 2 2" xfId="2359"/>
    <cellStyle name="Note 2 2 12 2 2 2 2" xfId="5150"/>
    <cellStyle name="Note 2 2 12 2 2 3" xfId="5149"/>
    <cellStyle name="Note 2 2 12 2 3" xfId="2360"/>
    <cellStyle name="Note 2 2 12 2 3 2" xfId="5151"/>
    <cellStyle name="Note 2 2 12 2 4" xfId="2361"/>
    <cellStyle name="Note 2 2 12 2 4 2" xfId="5152"/>
    <cellStyle name="Note 2 2 12 2 5" xfId="3982"/>
    <cellStyle name="Note 2 2 12 3" xfId="2362"/>
    <cellStyle name="Note 2 2 12 3 2" xfId="2363"/>
    <cellStyle name="Note 2 2 12 3 2 2" xfId="5154"/>
    <cellStyle name="Note 2 2 12 3 3" xfId="5153"/>
    <cellStyle name="Note 2 2 12 4" xfId="2364"/>
    <cellStyle name="Note 2 2 12 4 2" xfId="5155"/>
    <cellStyle name="Note 2 2 12 5" xfId="2365"/>
    <cellStyle name="Note 2 2 12 5 2" xfId="5156"/>
    <cellStyle name="Note 2 2 12 6" xfId="3653"/>
    <cellStyle name="Note 2 2 13" xfId="2366"/>
    <cellStyle name="Note 2 2 13 2" xfId="2367"/>
    <cellStyle name="Note 2 2 13 2 2" xfId="2368"/>
    <cellStyle name="Note 2 2 13 2 2 2" xfId="2369"/>
    <cellStyle name="Note 2 2 13 2 2 2 2" xfId="2370"/>
    <cellStyle name="Note 2 2 13 2 2 2 2 2" xfId="2371"/>
    <cellStyle name="Note 2 2 13 2 2 2 2 2 2" xfId="5158"/>
    <cellStyle name="Note 2 2 13 2 2 2 2 3" xfId="5157"/>
    <cellStyle name="Note 2 2 13 2 2 2 3" xfId="2372"/>
    <cellStyle name="Note 2 2 13 2 2 2 3 2" xfId="5159"/>
    <cellStyle name="Note 2 2 13 2 2 2 4" xfId="2373"/>
    <cellStyle name="Note 2 2 13 2 2 2 4 2" xfId="5160"/>
    <cellStyle name="Note 2 2 13 2 2 2 5" xfId="3984"/>
    <cellStyle name="Note 2 2 13 2 2 3" xfId="2374"/>
    <cellStyle name="Note 2 2 13 2 2 3 2" xfId="2375"/>
    <cellStyle name="Note 2 2 13 2 2 3 2 2" xfId="5162"/>
    <cellStyle name="Note 2 2 13 2 2 3 3" xfId="5161"/>
    <cellStyle name="Note 2 2 13 2 2 4" xfId="2376"/>
    <cellStyle name="Note 2 2 13 2 2 4 2" xfId="5163"/>
    <cellStyle name="Note 2 2 13 2 2 5" xfId="2377"/>
    <cellStyle name="Note 2 2 13 2 2 5 2" xfId="5164"/>
    <cellStyle name="Note 2 2 13 2 2 6" xfId="3656"/>
    <cellStyle name="Note 2 2 13 2 3" xfId="2378"/>
    <cellStyle name="Note 2 2 13 2 3 2" xfId="2379"/>
    <cellStyle name="Note 2 2 13 2 3 2 2" xfId="2380"/>
    <cellStyle name="Note 2 2 13 2 3 2 2 2" xfId="2381"/>
    <cellStyle name="Note 2 2 13 2 3 2 2 2 2" xfId="5166"/>
    <cellStyle name="Note 2 2 13 2 3 2 2 3" xfId="5165"/>
    <cellStyle name="Note 2 2 13 2 3 2 3" xfId="2382"/>
    <cellStyle name="Note 2 2 13 2 3 2 3 2" xfId="5167"/>
    <cellStyle name="Note 2 2 13 2 3 2 4" xfId="2383"/>
    <cellStyle name="Note 2 2 13 2 3 2 4 2" xfId="5168"/>
    <cellStyle name="Note 2 2 13 2 3 2 5" xfId="3985"/>
    <cellStyle name="Note 2 2 13 2 3 3" xfId="2384"/>
    <cellStyle name="Note 2 2 13 2 3 3 2" xfId="2385"/>
    <cellStyle name="Note 2 2 13 2 3 3 2 2" xfId="5170"/>
    <cellStyle name="Note 2 2 13 2 3 3 3" xfId="5169"/>
    <cellStyle name="Note 2 2 13 2 3 4" xfId="2386"/>
    <cellStyle name="Note 2 2 13 2 3 4 2" xfId="5171"/>
    <cellStyle name="Note 2 2 13 2 3 5" xfId="2387"/>
    <cellStyle name="Note 2 2 13 2 3 5 2" xfId="5172"/>
    <cellStyle name="Note 2 2 13 2 3 6" xfId="3657"/>
    <cellStyle name="Note 2 2 13 2 4" xfId="3655"/>
    <cellStyle name="Note 2 2 13 3" xfId="2388"/>
    <cellStyle name="Note 2 2 13 3 2" xfId="3658"/>
    <cellStyle name="Note 2 2 13 4" xfId="2389"/>
    <cellStyle name="Note 2 2 13 4 2" xfId="2390"/>
    <cellStyle name="Note 2 2 13 4 2 2" xfId="2391"/>
    <cellStyle name="Note 2 2 13 4 2 2 2" xfId="5174"/>
    <cellStyle name="Note 2 2 13 4 2 3" xfId="5173"/>
    <cellStyle name="Note 2 2 13 4 3" xfId="2392"/>
    <cellStyle name="Note 2 2 13 4 3 2" xfId="5175"/>
    <cellStyle name="Note 2 2 13 4 4" xfId="2393"/>
    <cellStyle name="Note 2 2 13 4 4 2" xfId="5176"/>
    <cellStyle name="Note 2 2 13 4 5" xfId="3983"/>
    <cellStyle name="Note 2 2 13 5" xfId="2394"/>
    <cellStyle name="Note 2 2 13 5 2" xfId="2395"/>
    <cellStyle name="Note 2 2 13 5 2 2" xfId="5178"/>
    <cellStyle name="Note 2 2 13 5 3" xfId="5177"/>
    <cellStyle name="Note 2 2 13 6" xfId="2396"/>
    <cellStyle name="Note 2 2 13 6 2" xfId="5179"/>
    <cellStyle name="Note 2 2 13 7" xfId="2397"/>
    <cellStyle name="Note 2 2 13 7 2" xfId="5180"/>
    <cellStyle name="Note 2 2 13 8" xfId="3654"/>
    <cellStyle name="Note 2 2 14" xfId="2398"/>
    <cellStyle name="Note 2 2 14 2" xfId="2399"/>
    <cellStyle name="Note 2 2 14 2 2" xfId="2400"/>
    <cellStyle name="Note 2 2 14 2 2 2" xfId="2401"/>
    <cellStyle name="Note 2 2 14 2 2 2 2" xfId="5182"/>
    <cellStyle name="Note 2 2 14 2 2 3" xfId="5181"/>
    <cellStyle name="Note 2 2 14 2 3" xfId="2402"/>
    <cellStyle name="Note 2 2 14 2 3 2" xfId="5183"/>
    <cellStyle name="Note 2 2 14 2 4" xfId="2403"/>
    <cellStyle name="Note 2 2 14 2 4 2" xfId="5184"/>
    <cellStyle name="Note 2 2 14 2 5" xfId="3986"/>
    <cellStyle name="Note 2 2 14 3" xfId="2404"/>
    <cellStyle name="Note 2 2 14 3 2" xfId="2405"/>
    <cellStyle name="Note 2 2 14 3 2 2" xfId="5186"/>
    <cellStyle name="Note 2 2 14 3 3" xfId="5185"/>
    <cellStyle name="Note 2 2 14 4" xfId="2406"/>
    <cellStyle name="Note 2 2 14 4 2" xfId="5187"/>
    <cellStyle name="Note 2 2 14 5" xfId="2407"/>
    <cellStyle name="Note 2 2 14 5 2" xfId="5188"/>
    <cellStyle name="Note 2 2 14 6" xfId="3659"/>
    <cellStyle name="Note 2 2 15" xfId="2408"/>
    <cellStyle name="Note 2 2 15 2" xfId="2409"/>
    <cellStyle name="Note 2 2 15 2 2" xfId="2410"/>
    <cellStyle name="Note 2 2 15 2 2 2" xfId="2411"/>
    <cellStyle name="Note 2 2 15 2 2 2 2" xfId="5190"/>
    <cellStyle name="Note 2 2 15 2 2 3" xfId="5189"/>
    <cellStyle name="Note 2 2 15 2 3" xfId="2412"/>
    <cellStyle name="Note 2 2 15 2 3 2" xfId="5191"/>
    <cellStyle name="Note 2 2 15 2 4" xfId="2413"/>
    <cellStyle name="Note 2 2 15 2 4 2" xfId="5192"/>
    <cellStyle name="Note 2 2 15 2 5" xfId="3987"/>
    <cellStyle name="Note 2 2 15 3" xfId="2414"/>
    <cellStyle name="Note 2 2 15 3 2" xfId="2415"/>
    <cellStyle name="Note 2 2 15 3 2 2" xfId="5194"/>
    <cellStyle name="Note 2 2 15 3 3" xfId="5193"/>
    <cellStyle name="Note 2 2 15 4" xfId="2416"/>
    <cellStyle name="Note 2 2 15 4 2" xfId="5195"/>
    <cellStyle name="Note 2 2 15 5" xfId="2417"/>
    <cellStyle name="Note 2 2 15 5 2" xfId="5196"/>
    <cellStyle name="Note 2 2 15 6" xfId="3660"/>
    <cellStyle name="Note 2 2 16" xfId="2418"/>
    <cellStyle name="Note 2 2 16 2" xfId="2419"/>
    <cellStyle name="Note 2 2 16 2 2" xfId="5197"/>
    <cellStyle name="Note 2 2 16 2 3" xfId="5863"/>
    <cellStyle name="Note 2 2 16 3" xfId="2420"/>
    <cellStyle name="Note 2 2 16 3 2" xfId="5198"/>
    <cellStyle name="Note 2 2 16 3 3" xfId="5864"/>
    <cellStyle name="Note 2 2 16 4" xfId="3835"/>
    <cellStyle name="Note 2 2 16 5" xfId="3825"/>
    <cellStyle name="Note 2 2 17" xfId="2421"/>
    <cellStyle name="Note 2 2 17 2" xfId="5199"/>
    <cellStyle name="Note 2 2 17 3" xfId="5865"/>
    <cellStyle name="Note 2 2 18" xfId="2422"/>
    <cellStyle name="Note 2 2 18 2" xfId="5200"/>
    <cellStyle name="Note 2 2 18 3" xfId="5866"/>
    <cellStyle name="Note 2 2 19" xfId="3517"/>
    <cellStyle name="Note 2 2 2" xfId="2423"/>
    <cellStyle name="Note 2 2 2 2" xfId="2424"/>
    <cellStyle name="Note 2 2 2 2 2" xfId="2425"/>
    <cellStyle name="Note 2 2 2 2 2 2" xfId="2426"/>
    <cellStyle name="Note 2 2 2 2 2 2 2" xfId="2427"/>
    <cellStyle name="Note 2 2 2 2 2 2 2 2" xfId="2428"/>
    <cellStyle name="Note 2 2 2 2 2 2 2 2 2" xfId="2429"/>
    <cellStyle name="Note 2 2 2 2 2 2 2 2 2 2" xfId="2430"/>
    <cellStyle name="Note 2 2 2 2 2 2 2 2 2 2 2" xfId="5202"/>
    <cellStyle name="Note 2 2 2 2 2 2 2 2 2 3" xfId="5201"/>
    <cellStyle name="Note 2 2 2 2 2 2 2 2 3" xfId="2431"/>
    <cellStyle name="Note 2 2 2 2 2 2 2 2 3 2" xfId="5203"/>
    <cellStyle name="Note 2 2 2 2 2 2 2 2 4" xfId="2432"/>
    <cellStyle name="Note 2 2 2 2 2 2 2 2 4 2" xfId="5204"/>
    <cellStyle name="Note 2 2 2 2 2 2 2 2 5" xfId="3989"/>
    <cellStyle name="Note 2 2 2 2 2 2 2 3" xfId="2433"/>
    <cellStyle name="Note 2 2 2 2 2 2 2 3 2" xfId="2434"/>
    <cellStyle name="Note 2 2 2 2 2 2 2 3 2 2" xfId="5206"/>
    <cellStyle name="Note 2 2 2 2 2 2 2 3 3" xfId="5205"/>
    <cellStyle name="Note 2 2 2 2 2 2 2 4" xfId="2435"/>
    <cellStyle name="Note 2 2 2 2 2 2 2 4 2" xfId="5207"/>
    <cellStyle name="Note 2 2 2 2 2 2 2 5" xfId="2436"/>
    <cellStyle name="Note 2 2 2 2 2 2 2 5 2" xfId="5208"/>
    <cellStyle name="Note 2 2 2 2 2 2 2 6" xfId="3665"/>
    <cellStyle name="Note 2 2 2 2 2 2 3" xfId="2437"/>
    <cellStyle name="Note 2 2 2 2 2 2 3 2" xfId="2438"/>
    <cellStyle name="Note 2 2 2 2 2 2 3 2 2" xfId="2439"/>
    <cellStyle name="Note 2 2 2 2 2 2 3 2 2 2" xfId="2440"/>
    <cellStyle name="Note 2 2 2 2 2 2 3 2 2 2 2" xfId="5210"/>
    <cellStyle name="Note 2 2 2 2 2 2 3 2 2 3" xfId="5209"/>
    <cellStyle name="Note 2 2 2 2 2 2 3 2 3" xfId="2441"/>
    <cellStyle name="Note 2 2 2 2 2 2 3 2 3 2" xfId="5211"/>
    <cellStyle name="Note 2 2 2 2 2 2 3 2 4" xfId="2442"/>
    <cellStyle name="Note 2 2 2 2 2 2 3 2 4 2" xfId="5212"/>
    <cellStyle name="Note 2 2 2 2 2 2 3 2 5" xfId="3990"/>
    <cellStyle name="Note 2 2 2 2 2 2 3 3" xfId="2443"/>
    <cellStyle name="Note 2 2 2 2 2 2 3 3 2" xfId="2444"/>
    <cellStyle name="Note 2 2 2 2 2 2 3 3 2 2" xfId="5214"/>
    <cellStyle name="Note 2 2 2 2 2 2 3 3 3" xfId="5213"/>
    <cellStyle name="Note 2 2 2 2 2 2 3 4" xfId="2445"/>
    <cellStyle name="Note 2 2 2 2 2 2 3 4 2" xfId="5215"/>
    <cellStyle name="Note 2 2 2 2 2 2 3 5" xfId="2446"/>
    <cellStyle name="Note 2 2 2 2 2 2 3 5 2" xfId="5216"/>
    <cellStyle name="Note 2 2 2 2 2 2 3 6" xfId="3666"/>
    <cellStyle name="Note 2 2 2 2 2 2 4" xfId="3664"/>
    <cellStyle name="Note 2 2 2 2 2 3" xfId="2447"/>
    <cellStyle name="Note 2 2 2 2 2 3 2" xfId="3667"/>
    <cellStyle name="Note 2 2 2 2 2 4" xfId="2448"/>
    <cellStyle name="Note 2 2 2 2 2 4 2" xfId="2449"/>
    <cellStyle name="Note 2 2 2 2 2 4 2 2" xfId="2450"/>
    <cellStyle name="Note 2 2 2 2 2 4 2 2 2" xfId="5218"/>
    <cellStyle name="Note 2 2 2 2 2 4 2 3" xfId="5217"/>
    <cellStyle name="Note 2 2 2 2 2 4 3" xfId="2451"/>
    <cellStyle name="Note 2 2 2 2 2 4 3 2" xfId="5219"/>
    <cellStyle name="Note 2 2 2 2 2 4 4" xfId="2452"/>
    <cellStyle name="Note 2 2 2 2 2 4 4 2" xfId="5220"/>
    <cellStyle name="Note 2 2 2 2 2 4 5" xfId="3988"/>
    <cellStyle name="Note 2 2 2 2 2 5" xfId="2453"/>
    <cellStyle name="Note 2 2 2 2 2 5 2" xfId="2454"/>
    <cellStyle name="Note 2 2 2 2 2 5 2 2" xfId="5222"/>
    <cellStyle name="Note 2 2 2 2 2 5 3" xfId="5221"/>
    <cellStyle name="Note 2 2 2 2 2 6" xfId="2455"/>
    <cellStyle name="Note 2 2 2 2 2 6 2" xfId="5223"/>
    <cellStyle name="Note 2 2 2 2 2 7" xfId="2456"/>
    <cellStyle name="Note 2 2 2 2 2 7 2" xfId="5224"/>
    <cellStyle name="Note 2 2 2 2 2 8" xfId="3663"/>
    <cellStyle name="Note 2 2 2 2 3" xfId="2457"/>
    <cellStyle name="Note 2 2 2 2 3 2" xfId="2458"/>
    <cellStyle name="Note 2 2 2 2 3 2 2" xfId="2459"/>
    <cellStyle name="Note 2 2 2 2 3 2 2 2" xfId="2460"/>
    <cellStyle name="Note 2 2 2 2 3 2 2 2 2" xfId="5226"/>
    <cellStyle name="Note 2 2 2 2 3 2 2 3" xfId="5225"/>
    <cellStyle name="Note 2 2 2 2 3 2 3" xfId="2461"/>
    <cellStyle name="Note 2 2 2 2 3 2 3 2" xfId="5227"/>
    <cellStyle name="Note 2 2 2 2 3 2 4" xfId="2462"/>
    <cellStyle name="Note 2 2 2 2 3 2 4 2" xfId="5228"/>
    <cellStyle name="Note 2 2 2 2 3 2 5" xfId="3991"/>
    <cellStyle name="Note 2 2 2 2 3 3" xfId="2463"/>
    <cellStyle name="Note 2 2 2 2 3 3 2" xfId="2464"/>
    <cellStyle name="Note 2 2 2 2 3 3 2 2" xfId="5230"/>
    <cellStyle name="Note 2 2 2 2 3 3 3" xfId="5229"/>
    <cellStyle name="Note 2 2 2 2 3 4" xfId="2465"/>
    <cellStyle name="Note 2 2 2 2 3 4 2" xfId="5231"/>
    <cellStyle name="Note 2 2 2 2 3 5" xfId="2466"/>
    <cellStyle name="Note 2 2 2 2 3 5 2" xfId="5232"/>
    <cellStyle name="Note 2 2 2 2 3 6" xfId="3668"/>
    <cellStyle name="Note 2 2 2 2 4" xfId="2467"/>
    <cellStyle name="Note 2 2 2 2 4 2" xfId="2468"/>
    <cellStyle name="Note 2 2 2 2 4 2 2" xfId="2469"/>
    <cellStyle name="Note 2 2 2 2 4 2 2 2" xfId="2470"/>
    <cellStyle name="Note 2 2 2 2 4 2 2 2 2" xfId="5234"/>
    <cellStyle name="Note 2 2 2 2 4 2 2 3" xfId="5233"/>
    <cellStyle name="Note 2 2 2 2 4 2 3" xfId="2471"/>
    <cellStyle name="Note 2 2 2 2 4 2 3 2" xfId="5235"/>
    <cellStyle name="Note 2 2 2 2 4 2 4" xfId="2472"/>
    <cellStyle name="Note 2 2 2 2 4 2 4 2" xfId="5236"/>
    <cellStyle name="Note 2 2 2 2 4 2 5" xfId="3992"/>
    <cellStyle name="Note 2 2 2 2 4 3" xfId="2473"/>
    <cellStyle name="Note 2 2 2 2 4 3 2" xfId="2474"/>
    <cellStyle name="Note 2 2 2 2 4 3 2 2" xfId="5238"/>
    <cellStyle name="Note 2 2 2 2 4 3 3" xfId="5237"/>
    <cellStyle name="Note 2 2 2 2 4 4" xfId="2475"/>
    <cellStyle name="Note 2 2 2 2 4 4 2" xfId="5239"/>
    <cellStyle name="Note 2 2 2 2 4 5" xfId="2476"/>
    <cellStyle name="Note 2 2 2 2 4 5 2" xfId="5240"/>
    <cellStyle name="Note 2 2 2 2 4 6" xfId="3669"/>
    <cellStyle name="Note 2 2 2 2 5" xfId="3662"/>
    <cellStyle name="Note 2 2 2 3" xfId="2477"/>
    <cellStyle name="Note 2 2 2 3 2" xfId="2478"/>
    <cellStyle name="Note 2 2 2 3 2 2" xfId="2479"/>
    <cellStyle name="Note 2 2 2 3 2 2 2" xfId="2480"/>
    <cellStyle name="Note 2 2 2 3 2 2 2 2" xfId="2481"/>
    <cellStyle name="Note 2 2 2 3 2 2 2 2 2" xfId="5242"/>
    <cellStyle name="Note 2 2 2 3 2 2 2 3" xfId="5241"/>
    <cellStyle name="Note 2 2 2 3 2 2 3" xfId="2482"/>
    <cellStyle name="Note 2 2 2 3 2 2 3 2" xfId="5243"/>
    <cellStyle name="Note 2 2 2 3 2 2 4" xfId="2483"/>
    <cellStyle name="Note 2 2 2 3 2 2 4 2" xfId="5244"/>
    <cellStyle name="Note 2 2 2 3 2 2 5" xfId="3993"/>
    <cellStyle name="Note 2 2 2 3 2 3" xfId="2484"/>
    <cellStyle name="Note 2 2 2 3 2 3 2" xfId="2485"/>
    <cellStyle name="Note 2 2 2 3 2 3 2 2" xfId="5246"/>
    <cellStyle name="Note 2 2 2 3 2 3 3" xfId="5245"/>
    <cellStyle name="Note 2 2 2 3 2 4" xfId="2486"/>
    <cellStyle name="Note 2 2 2 3 2 4 2" xfId="5247"/>
    <cellStyle name="Note 2 2 2 3 2 5" xfId="2487"/>
    <cellStyle name="Note 2 2 2 3 2 5 2" xfId="5248"/>
    <cellStyle name="Note 2 2 2 3 2 6" xfId="3671"/>
    <cellStyle name="Note 2 2 2 3 3" xfId="2488"/>
    <cellStyle name="Note 2 2 2 3 3 2" xfId="2489"/>
    <cellStyle name="Note 2 2 2 3 3 2 2" xfId="2490"/>
    <cellStyle name="Note 2 2 2 3 3 2 2 2" xfId="2491"/>
    <cellStyle name="Note 2 2 2 3 3 2 2 2 2" xfId="5250"/>
    <cellStyle name="Note 2 2 2 3 3 2 2 3" xfId="5249"/>
    <cellStyle name="Note 2 2 2 3 3 2 3" xfId="2492"/>
    <cellStyle name="Note 2 2 2 3 3 2 3 2" xfId="5251"/>
    <cellStyle name="Note 2 2 2 3 3 2 4" xfId="2493"/>
    <cellStyle name="Note 2 2 2 3 3 2 4 2" xfId="5252"/>
    <cellStyle name="Note 2 2 2 3 3 2 5" xfId="3994"/>
    <cellStyle name="Note 2 2 2 3 3 3" xfId="2494"/>
    <cellStyle name="Note 2 2 2 3 3 3 2" xfId="2495"/>
    <cellStyle name="Note 2 2 2 3 3 3 2 2" xfId="5254"/>
    <cellStyle name="Note 2 2 2 3 3 3 3" xfId="5253"/>
    <cellStyle name="Note 2 2 2 3 3 4" xfId="2496"/>
    <cellStyle name="Note 2 2 2 3 3 4 2" xfId="5255"/>
    <cellStyle name="Note 2 2 2 3 3 5" xfId="2497"/>
    <cellStyle name="Note 2 2 2 3 3 5 2" xfId="5256"/>
    <cellStyle name="Note 2 2 2 3 3 6" xfId="3672"/>
    <cellStyle name="Note 2 2 2 3 4" xfId="3670"/>
    <cellStyle name="Note 2 2 2 4" xfId="2498"/>
    <cellStyle name="Note 2 2 2 4 2" xfId="3673"/>
    <cellStyle name="Note 2 2 2 5" xfId="2499"/>
    <cellStyle name="Note 2 2 2 5 2" xfId="2500"/>
    <cellStyle name="Note 2 2 2 5 2 2" xfId="5257"/>
    <cellStyle name="Note 2 2 2 5 2 3" xfId="5867"/>
    <cellStyle name="Note 2 2 2 5 3" xfId="2501"/>
    <cellStyle name="Note 2 2 2 5 3 2" xfId="5258"/>
    <cellStyle name="Note 2 2 2 5 3 3" xfId="5868"/>
    <cellStyle name="Note 2 2 2 5 4" xfId="3890"/>
    <cellStyle name="Note 2 2 2 5 5" xfId="4116"/>
    <cellStyle name="Note 2 2 2 6" xfId="2502"/>
    <cellStyle name="Note 2 2 2 6 2" xfId="5259"/>
    <cellStyle name="Note 2 2 2 6 3" xfId="5869"/>
    <cellStyle name="Note 2 2 2 7" xfId="2503"/>
    <cellStyle name="Note 2 2 2 7 2" xfId="5260"/>
    <cellStyle name="Note 2 2 2 7 3" xfId="5870"/>
    <cellStyle name="Note 2 2 2 8" xfId="3661"/>
    <cellStyle name="Note 2 2 2 9" xfId="3768"/>
    <cellStyle name="Note 2 2 20" xfId="3650"/>
    <cellStyle name="Note 2 2 21" xfId="6077"/>
    <cellStyle name="Note 2 2 22" xfId="6214"/>
    <cellStyle name="Note 2 2 3" xfId="2504"/>
    <cellStyle name="Note 2 2 3 2" xfId="2505"/>
    <cellStyle name="Note 2 2 3 2 2" xfId="2506"/>
    <cellStyle name="Note 2 2 3 2 2 2" xfId="5261"/>
    <cellStyle name="Note 2 2 3 2 2 3" xfId="5871"/>
    <cellStyle name="Note 2 2 3 2 3" xfId="2507"/>
    <cellStyle name="Note 2 2 3 2 3 2" xfId="5262"/>
    <cellStyle name="Note 2 2 3 2 3 3" xfId="5872"/>
    <cellStyle name="Note 2 2 3 2 4" xfId="3916"/>
    <cellStyle name="Note 2 2 3 2 5" xfId="4111"/>
    <cellStyle name="Note 2 2 3 3" xfId="2508"/>
    <cellStyle name="Note 2 2 3 3 2" xfId="5263"/>
    <cellStyle name="Note 2 2 3 3 3" xfId="5873"/>
    <cellStyle name="Note 2 2 3 4" xfId="2509"/>
    <cellStyle name="Note 2 2 3 4 2" xfId="5264"/>
    <cellStyle name="Note 2 2 3 4 3" xfId="5874"/>
    <cellStyle name="Note 2 2 3 5" xfId="3674"/>
    <cellStyle name="Note 2 2 3 6" xfId="3563"/>
    <cellStyle name="Note 2 2 4" xfId="2510"/>
    <cellStyle name="Note 2 2 4 2" xfId="2511"/>
    <cellStyle name="Note 2 2 4 2 2" xfId="2512"/>
    <cellStyle name="Note 2 2 4 2 2 2" xfId="5265"/>
    <cellStyle name="Note 2 2 4 2 2 3" xfId="5875"/>
    <cellStyle name="Note 2 2 4 2 3" xfId="2513"/>
    <cellStyle name="Note 2 2 4 2 3 2" xfId="5266"/>
    <cellStyle name="Note 2 2 4 2 3 3" xfId="5876"/>
    <cellStyle name="Note 2 2 4 2 4" xfId="3871"/>
    <cellStyle name="Note 2 2 4 2 5" xfId="4125"/>
    <cellStyle name="Note 2 2 4 3" xfId="2514"/>
    <cellStyle name="Note 2 2 4 3 2" xfId="5267"/>
    <cellStyle name="Note 2 2 4 3 3" xfId="5877"/>
    <cellStyle name="Note 2 2 4 4" xfId="2515"/>
    <cellStyle name="Note 2 2 4 4 2" xfId="5268"/>
    <cellStyle name="Note 2 2 4 4 3" xfId="5878"/>
    <cellStyle name="Note 2 2 4 5" xfId="3675"/>
    <cellStyle name="Note 2 2 4 6" xfId="3786"/>
    <cellStyle name="Note 2 2 5" xfId="2516"/>
    <cellStyle name="Note 2 2 5 2" xfId="2517"/>
    <cellStyle name="Note 2 2 5 2 2" xfId="2518"/>
    <cellStyle name="Note 2 2 5 2 2 2" xfId="2519"/>
    <cellStyle name="Note 2 2 5 2 2 2 2" xfId="5270"/>
    <cellStyle name="Note 2 2 5 2 2 3" xfId="5269"/>
    <cellStyle name="Note 2 2 5 2 3" xfId="2520"/>
    <cellStyle name="Note 2 2 5 2 3 2" xfId="5271"/>
    <cellStyle name="Note 2 2 5 2 4" xfId="2521"/>
    <cellStyle name="Note 2 2 5 2 4 2" xfId="5272"/>
    <cellStyle name="Note 2 2 5 2 5" xfId="3995"/>
    <cellStyle name="Note 2 2 5 3" xfId="2522"/>
    <cellStyle name="Note 2 2 5 3 2" xfId="2523"/>
    <cellStyle name="Note 2 2 5 3 2 2" xfId="5274"/>
    <cellStyle name="Note 2 2 5 3 3" xfId="5273"/>
    <cellStyle name="Note 2 2 5 4" xfId="2524"/>
    <cellStyle name="Note 2 2 5 4 2" xfId="5275"/>
    <cellStyle name="Note 2 2 5 5" xfId="2525"/>
    <cellStyle name="Note 2 2 5 5 2" xfId="5276"/>
    <cellStyle name="Note 2 2 5 6" xfId="3676"/>
    <cellStyle name="Note 2 2 6" xfId="2526"/>
    <cellStyle name="Note 2 2 6 2" xfId="2527"/>
    <cellStyle name="Note 2 2 6 2 2" xfId="2528"/>
    <cellStyle name="Note 2 2 6 2 2 2" xfId="2529"/>
    <cellStyle name="Note 2 2 6 2 2 2 2" xfId="5278"/>
    <cellStyle name="Note 2 2 6 2 2 3" xfId="5277"/>
    <cellStyle name="Note 2 2 6 2 3" xfId="2530"/>
    <cellStyle name="Note 2 2 6 2 3 2" xfId="5279"/>
    <cellStyle name="Note 2 2 6 2 4" xfId="2531"/>
    <cellStyle name="Note 2 2 6 2 4 2" xfId="5280"/>
    <cellStyle name="Note 2 2 6 2 5" xfId="3996"/>
    <cellStyle name="Note 2 2 6 3" xfId="2532"/>
    <cellStyle name="Note 2 2 6 3 2" xfId="2533"/>
    <cellStyle name="Note 2 2 6 3 2 2" xfId="5282"/>
    <cellStyle name="Note 2 2 6 3 3" xfId="5281"/>
    <cellStyle name="Note 2 2 6 4" xfId="2534"/>
    <cellStyle name="Note 2 2 6 4 2" xfId="5283"/>
    <cellStyle name="Note 2 2 6 5" xfId="2535"/>
    <cellStyle name="Note 2 2 6 5 2" xfId="5284"/>
    <cellStyle name="Note 2 2 6 6" xfId="3677"/>
    <cellStyle name="Note 2 2 7" xfId="2536"/>
    <cellStyle name="Note 2 2 7 2" xfId="2537"/>
    <cellStyle name="Note 2 2 7 2 2" xfId="2538"/>
    <cellStyle name="Note 2 2 7 2 2 2" xfId="2539"/>
    <cellStyle name="Note 2 2 7 2 2 2 2" xfId="5286"/>
    <cellStyle name="Note 2 2 7 2 2 3" xfId="5285"/>
    <cellStyle name="Note 2 2 7 2 3" xfId="2540"/>
    <cellStyle name="Note 2 2 7 2 3 2" xfId="5287"/>
    <cellStyle name="Note 2 2 7 2 4" xfId="2541"/>
    <cellStyle name="Note 2 2 7 2 4 2" xfId="5288"/>
    <cellStyle name="Note 2 2 7 2 5" xfId="3997"/>
    <cellStyle name="Note 2 2 7 3" xfId="2542"/>
    <cellStyle name="Note 2 2 7 3 2" xfId="2543"/>
    <cellStyle name="Note 2 2 7 3 2 2" xfId="5290"/>
    <cellStyle name="Note 2 2 7 3 3" xfId="5289"/>
    <cellStyle name="Note 2 2 7 4" xfId="2544"/>
    <cellStyle name="Note 2 2 7 4 2" xfId="5291"/>
    <cellStyle name="Note 2 2 7 5" xfId="2545"/>
    <cellStyle name="Note 2 2 7 5 2" xfId="5292"/>
    <cellStyle name="Note 2 2 7 6" xfId="3678"/>
    <cellStyle name="Note 2 2 8" xfId="2546"/>
    <cellStyle name="Note 2 2 8 2" xfId="2547"/>
    <cellStyle name="Note 2 2 8 2 2" xfId="2548"/>
    <cellStyle name="Note 2 2 8 2 2 2" xfId="2549"/>
    <cellStyle name="Note 2 2 8 2 2 2 2" xfId="5294"/>
    <cellStyle name="Note 2 2 8 2 2 3" xfId="5293"/>
    <cellStyle name="Note 2 2 8 2 3" xfId="2550"/>
    <cellStyle name="Note 2 2 8 2 3 2" xfId="5295"/>
    <cellStyle name="Note 2 2 8 2 4" xfId="2551"/>
    <cellStyle name="Note 2 2 8 2 4 2" xfId="5296"/>
    <cellStyle name="Note 2 2 8 2 5" xfId="3998"/>
    <cellStyle name="Note 2 2 8 3" xfId="2552"/>
    <cellStyle name="Note 2 2 8 3 2" xfId="2553"/>
    <cellStyle name="Note 2 2 8 3 2 2" xfId="5298"/>
    <cellStyle name="Note 2 2 8 3 3" xfId="5297"/>
    <cellStyle name="Note 2 2 8 4" xfId="2554"/>
    <cellStyle name="Note 2 2 8 4 2" xfId="5299"/>
    <cellStyle name="Note 2 2 8 5" xfId="2555"/>
    <cellStyle name="Note 2 2 8 5 2" xfId="5300"/>
    <cellStyle name="Note 2 2 8 6" xfId="3679"/>
    <cellStyle name="Note 2 2 9" xfId="2556"/>
    <cellStyle name="Note 2 2 9 2" xfId="2557"/>
    <cellStyle name="Note 2 2 9 2 2" xfId="2558"/>
    <cellStyle name="Note 2 2 9 2 2 2" xfId="2559"/>
    <cellStyle name="Note 2 2 9 2 2 2 2" xfId="5302"/>
    <cellStyle name="Note 2 2 9 2 2 3" xfId="5301"/>
    <cellStyle name="Note 2 2 9 2 3" xfId="2560"/>
    <cellStyle name="Note 2 2 9 2 3 2" xfId="5303"/>
    <cellStyle name="Note 2 2 9 2 4" xfId="2561"/>
    <cellStyle name="Note 2 2 9 2 4 2" xfId="5304"/>
    <cellStyle name="Note 2 2 9 2 5" xfId="3999"/>
    <cellStyle name="Note 2 2 9 3" xfId="2562"/>
    <cellStyle name="Note 2 2 9 3 2" xfId="2563"/>
    <cellStyle name="Note 2 2 9 3 2 2" xfId="5306"/>
    <cellStyle name="Note 2 2 9 3 3" xfId="5305"/>
    <cellStyle name="Note 2 2 9 4" xfId="2564"/>
    <cellStyle name="Note 2 2 9 4 2" xfId="5307"/>
    <cellStyle name="Note 2 2 9 5" xfId="2565"/>
    <cellStyle name="Note 2 2 9 5 2" xfId="5308"/>
    <cellStyle name="Note 2 2 9 6" xfId="3680"/>
    <cellStyle name="Note 2 20" xfId="6213"/>
    <cellStyle name="Note 2 3" xfId="2566"/>
    <cellStyle name="Note 2 3 2" xfId="2567"/>
    <cellStyle name="Note 2 3 2 2" xfId="2568"/>
    <cellStyle name="Note 2 3 2 2 2" xfId="5309"/>
    <cellStyle name="Note 2 3 2 2 3" xfId="5879"/>
    <cellStyle name="Note 2 3 2 3" xfId="2569"/>
    <cellStyle name="Note 2 3 2 3 2" xfId="5310"/>
    <cellStyle name="Note 2 3 2 3 3" xfId="5880"/>
    <cellStyle name="Note 2 3 2 4" xfId="3878"/>
    <cellStyle name="Note 2 3 2 5" xfId="4121"/>
    <cellStyle name="Note 2 3 3" xfId="2570"/>
    <cellStyle name="Note 2 3 3 2" xfId="5311"/>
    <cellStyle name="Note 2 3 3 3" xfId="5881"/>
    <cellStyle name="Note 2 3 4" xfId="2571"/>
    <cellStyle name="Note 2 3 4 2" xfId="5312"/>
    <cellStyle name="Note 2 3 4 3" xfId="5882"/>
    <cellStyle name="Note 2 3 5" xfId="3681"/>
    <cellStyle name="Note 2 3 6" xfId="3780"/>
    <cellStyle name="Note 2 4" xfId="2572"/>
    <cellStyle name="Note 2 4 2" xfId="2573"/>
    <cellStyle name="Note 2 4 2 2" xfId="2574"/>
    <cellStyle name="Note 2 4 2 2 2" xfId="5313"/>
    <cellStyle name="Note 2 4 2 2 3" xfId="5883"/>
    <cellStyle name="Note 2 4 2 3" xfId="2575"/>
    <cellStyle name="Note 2 4 2 3 2" xfId="5314"/>
    <cellStyle name="Note 2 4 2 3 3" xfId="5884"/>
    <cellStyle name="Note 2 4 2 4" xfId="3867"/>
    <cellStyle name="Note 2 4 2 5" xfId="3757"/>
    <cellStyle name="Note 2 4 3" xfId="2576"/>
    <cellStyle name="Note 2 4 3 2" xfId="5315"/>
    <cellStyle name="Note 2 4 3 3" xfId="5885"/>
    <cellStyle name="Note 2 4 4" xfId="2577"/>
    <cellStyle name="Note 2 4 4 2" xfId="5316"/>
    <cellStyle name="Note 2 4 4 3" xfId="5886"/>
    <cellStyle name="Note 2 4 5" xfId="3682"/>
    <cellStyle name="Note 2 4 6" xfId="3790"/>
    <cellStyle name="Note 2 5" xfId="2578"/>
    <cellStyle name="Note 2 5 2" xfId="2579"/>
    <cellStyle name="Note 2 5 2 2" xfId="2580"/>
    <cellStyle name="Note 2 5 2 2 2" xfId="5317"/>
    <cellStyle name="Note 2 5 2 2 3" xfId="5887"/>
    <cellStyle name="Note 2 5 2 3" xfId="2581"/>
    <cellStyle name="Note 2 5 2 3 2" xfId="5318"/>
    <cellStyle name="Note 2 5 2 3 3" xfId="5888"/>
    <cellStyle name="Note 2 5 2 4" xfId="3861"/>
    <cellStyle name="Note 2 5 2 5" xfId="4132"/>
    <cellStyle name="Note 2 5 3" xfId="2582"/>
    <cellStyle name="Note 2 5 3 2" xfId="5319"/>
    <cellStyle name="Note 2 5 3 3" xfId="5889"/>
    <cellStyle name="Note 2 5 4" xfId="2583"/>
    <cellStyle name="Note 2 5 4 2" xfId="5320"/>
    <cellStyle name="Note 2 5 4 3" xfId="5890"/>
    <cellStyle name="Note 2 5 5" xfId="3683"/>
    <cellStyle name="Note 2 5 6" xfId="3796"/>
    <cellStyle name="Note 2 6" xfId="2584"/>
    <cellStyle name="Note 2 6 2" xfId="3684"/>
    <cellStyle name="Note 2 7" xfId="2585"/>
    <cellStyle name="Note 2 7 2" xfId="3685"/>
    <cellStyle name="Note 2 8" xfId="2586"/>
    <cellStyle name="Note 2 8 2" xfId="3686"/>
    <cellStyle name="Note 2 9" xfId="2587"/>
    <cellStyle name="Note 2 9 2" xfId="3687"/>
    <cellStyle name="Note 20 2" xfId="2588"/>
    <cellStyle name="Note 20 2 2" xfId="2589"/>
    <cellStyle name="Note 20 2 2 2" xfId="2590"/>
    <cellStyle name="Note 20 2 2 2 2" xfId="2591"/>
    <cellStyle name="Note 20 2 2 2 2 2" xfId="5322"/>
    <cellStyle name="Note 20 2 2 2 3" xfId="5321"/>
    <cellStyle name="Note 20 2 2 3" xfId="2592"/>
    <cellStyle name="Note 20 2 2 3 2" xfId="5323"/>
    <cellStyle name="Note 20 2 2 4" xfId="2593"/>
    <cellStyle name="Note 20 2 2 4 2" xfId="5324"/>
    <cellStyle name="Note 20 2 2 5" xfId="4000"/>
    <cellStyle name="Note 20 2 3" xfId="2594"/>
    <cellStyle name="Note 20 2 3 2" xfId="2595"/>
    <cellStyle name="Note 20 2 3 2 2" xfId="5326"/>
    <cellStyle name="Note 20 2 3 3" xfId="5325"/>
    <cellStyle name="Note 20 2 4" xfId="2596"/>
    <cellStyle name="Note 20 2 4 2" xfId="5327"/>
    <cellStyle name="Note 20 2 5" xfId="2597"/>
    <cellStyle name="Note 20 2 5 2" xfId="5328"/>
    <cellStyle name="Note 20 2 6" xfId="3688"/>
    <cellStyle name="Note 21 2" xfId="2598"/>
    <cellStyle name="Note 21 2 2" xfId="2599"/>
    <cellStyle name="Note 21 2 2 2" xfId="2600"/>
    <cellStyle name="Note 21 2 2 2 2" xfId="2601"/>
    <cellStyle name="Note 21 2 2 2 2 2" xfId="5330"/>
    <cellStyle name="Note 21 2 2 2 3" xfId="5329"/>
    <cellStyle name="Note 21 2 2 3" xfId="2602"/>
    <cellStyle name="Note 21 2 2 3 2" xfId="5331"/>
    <cellStyle name="Note 21 2 2 4" xfId="2603"/>
    <cellStyle name="Note 21 2 2 4 2" xfId="5332"/>
    <cellStyle name="Note 21 2 2 5" xfId="4001"/>
    <cellStyle name="Note 21 2 3" xfId="2604"/>
    <cellStyle name="Note 21 2 3 2" xfId="2605"/>
    <cellStyle name="Note 21 2 3 2 2" xfId="5334"/>
    <cellStyle name="Note 21 2 3 3" xfId="5333"/>
    <cellStyle name="Note 21 2 4" xfId="2606"/>
    <cellStyle name="Note 21 2 4 2" xfId="5335"/>
    <cellStyle name="Note 21 2 5" xfId="2607"/>
    <cellStyle name="Note 21 2 5 2" xfId="5336"/>
    <cellStyle name="Note 21 2 6" xfId="3689"/>
    <cellStyle name="Note 22" xfId="2608"/>
    <cellStyle name="Note 22 2" xfId="3690"/>
    <cellStyle name="Note 23" xfId="2609"/>
    <cellStyle name="Note 23 2" xfId="3691"/>
    <cellStyle name="Note 24" xfId="2610"/>
    <cellStyle name="Note 24 2" xfId="3692"/>
    <cellStyle name="Note 25" xfId="2611"/>
    <cellStyle name="Note 25 2" xfId="3693"/>
    <cellStyle name="Note 26" xfId="2612"/>
    <cellStyle name="Note 26 2" xfId="3694"/>
    <cellStyle name="Note 3 10" xfId="2613"/>
    <cellStyle name="Note 3 10 2" xfId="2614"/>
    <cellStyle name="Note 3 10 2 2" xfId="2615"/>
    <cellStyle name="Note 3 10 2 2 2" xfId="2616"/>
    <cellStyle name="Note 3 10 2 2 2 2" xfId="5338"/>
    <cellStyle name="Note 3 10 2 2 3" xfId="5337"/>
    <cellStyle name="Note 3 10 2 3" xfId="2617"/>
    <cellStyle name="Note 3 10 2 3 2" xfId="5339"/>
    <cellStyle name="Note 3 10 2 4" xfId="2618"/>
    <cellStyle name="Note 3 10 2 4 2" xfId="5340"/>
    <cellStyle name="Note 3 10 2 5" xfId="4002"/>
    <cellStyle name="Note 3 10 3" xfId="2619"/>
    <cellStyle name="Note 3 10 3 2" xfId="2620"/>
    <cellStyle name="Note 3 10 3 2 2" xfId="5342"/>
    <cellStyle name="Note 3 10 3 3" xfId="5341"/>
    <cellStyle name="Note 3 10 4" xfId="2621"/>
    <cellStyle name="Note 3 10 4 2" xfId="5343"/>
    <cellStyle name="Note 3 10 5" xfId="2622"/>
    <cellStyle name="Note 3 10 5 2" xfId="5344"/>
    <cellStyle name="Note 3 10 6" xfId="3695"/>
    <cellStyle name="Note 3 11" xfId="2623"/>
    <cellStyle name="Note 3 11 2" xfId="2624"/>
    <cellStyle name="Note 3 11 2 2" xfId="2625"/>
    <cellStyle name="Note 3 11 2 2 2" xfId="2626"/>
    <cellStyle name="Note 3 11 2 2 2 2" xfId="5346"/>
    <cellStyle name="Note 3 11 2 2 3" xfId="5345"/>
    <cellStyle name="Note 3 11 2 3" xfId="2627"/>
    <cellStyle name="Note 3 11 2 3 2" xfId="5347"/>
    <cellStyle name="Note 3 11 2 4" xfId="2628"/>
    <cellStyle name="Note 3 11 2 4 2" xfId="5348"/>
    <cellStyle name="Note 3 11 2 5" xfId="4003"/>
    <cellStyle name="Note 3 11 3" xfId="2629"/>
    <cellStyle name="Note 3 11 3 2" xfId="2630"/>
    <cellStyle name="Note 3 11 3 2 2" xfId="5350"/>
    <cellStyle name="Note 3 11 3 3" xfId="5349"/>
    <cellStyle name="Note 3 11 4" xfId="2631"/>
    <cellStyle name="Note 3 11 4 2" xfId="5351"/>
    <cellStyle name="Note 3 11 5" xfId="2632"/>
    <cellStyle name="Note 3 11 5 2" xfId="5352"/>
    <cellStyle name="Note 3 11 6" xfId="3696"/>
    <cellStyle name="Note 3 12" xfId="2633"/>
    <cellStyle name="Note 3 12 2" xfId="2634"/>
    <cellStyle name="Note 3 12 2 2" xfId="2635"/>
    <cellStyle name="Note 3 12 2 2 2" xfId="2636"/>
    <cellStyle name="Note 3 12 2 2 2 2" xfId="5354"/>
    <cellStyle name="Note 3 12 2 2 3" xfId="5353"/>
    <cellStyle name="Note 3 12 2 3" xfId="2637"/>
    <cellStyle name="Note 3 12 2 3 2" xfId="5355"/>
    <cellStyle name="Note 3 12 2 4" xfId="2638"/>
    <cellStyle name="Note 3 12 2 4 2" xfId="5356"/>
    <cellStyle name="Note 3 12 2 5" xfId="4004"/>
    <cellStyle name="Note 3 12 3" xfId="2639"/>
    <cellStyle name="Note 3 12 3 2" xfId="2640"/>
    <cellStyle name="Note 3 12 3 2 2" xfId="5358"/>
    <cellStyle name="Note 3 12 3 3" xfId="5357"/>
    <cellStyle name="Note 3 12 4" xfId="2641"/>
    <cellStyle name="Note 3 12 4 2" xfId="5359"/>
    <cellStyle name="Note 3 12 5" xfId="2642"/>
    <cellStyle name="Note 3 12 5 2" xfId="5360"/>
    <cellStyle name="Note 3 12 6" xfId="3697"/>
    <cellStyle name="Note 3 13" xfId="2643"/>
    <cellStyle name="Note 3 13 2" xfId="2644"/>
    <cellStyle name="Note 3 13 2 2" xfId="2645"/>
    <cellStyle name="Note 3 13 2 2 2" xfId="2646"/>
    <cellStyle name="Note 3 13 2 2 2 2" xfId="5362"/>
    <cellStyle name="Note 3 13 2 2 3" xfId="5361"/>
    <cellStyle name="Note 3 13 2 3" xfId="2647"/>
    <cellStyle name="Note 3 13 2 3 2" xfId="5363"/>
    <cellStyle name="Note 3 13 2 4" xfId="2648"/>
    <cellStyle name="Note 3 13 2 4 2" xfId="5364"/>
    <cellStyle name="Note 3 13 2 5" xfId="4005"/>
    <cellStyle name="Note 3 13 3" xfId="2649"/>
    <cellStyle name="Note 3 13 3 2" xfId="2650"/>
    <cellStyle name="Note 3 13 3 2 2" xfId="5366"/>
    <cellStyle name="Note 3 13 3 3" xfId="5365"/>
    <cellStyle name="Note 3 13 4" xfId="2651"/>
    <cellStyle name="Note 3 13 4 2" xfId="5367"/>
    <cellStyle name="Note 3 13 5" xfId="2652"/>
    <cellStyle name="Note 3 13 5 2" xfId="5368"/>
    <cellStyle name="Note 3 13 6" xfId="3698"/>
    <cellStyle name="Note 3 14" xfId="2653"/>
    <cellStyle name="Note 3 14 2" xfId="2654"/>
    <cellStyle name="Note 3 14 2 2" xfId="2655"/>
    <cellStyle name="Note 3 14 2 2 2" xfId="2656"/>
    <cellStyle name="Note 3 14 2 2 2 2" xfId="5370"/>
    <cellStyle name="Note 3 14 2 2 3" xfId="5369"/>
    <cellStyle name="Note 3 14 2 3" xfId="2657"/>
    <cellStyle name="Note 3 14 2 3 2" xfId="5371"/>
    <cellStyle name="Note 3 14 2 4" xfId="2658"/>
    <cellStyle name="Note 3 14 2 4 2" xfId="5372"/>
    <cellStyle name="Note 3 14 2 5" xfId="4006"/>
    <cellStyle name="Note 3 14 3" xfId="2659"/>
    <cellStyle name="Note 3 14 3 2" xfId="2660"/>
    <cellStyle name="Note 3 14 3 2 2" xfId="5374"/>
    <cellStyle name="Note 3 14 3 3" xfId="5373"/>
    <cellStyle name="Note 3 14 4" xfId="2661"/>
    <cellStyle name="Note 3 14 4 2" xfId="5375"/>
    <cellStyle name="Note 3 14 5" xfId="2662"/>
    <cellStyle name="Note 3 14 5 2" xfId="5376"/>
    <cellStyle name="Note 3 14 6" xfId="3699"/>
    <cellStyle name="Note 3 15" xfId="2663"/>
    <cellStyle name="Note 3 15 2" xfId="2664"/>
    <cellStyle name="Note 3 15 2 2" xfId="2665"/>
    <cellStyle name="Note 3 15 2 2 2" xfId="2666"/>
    <cellStyle name="Note 3 15 2 2 2 2" xfId="5378"/>
    <cellStyle name="Note 3 15 2 2 3" xfId="5377"/>
    <cellStyle name="Note 3 15 2 3" xfId="2667"/>
    <cellStyle name="Note 3 15 2 3 2" xfId="5379"/>
    <cellStyle name="Note 3 15 2 4" xfId="2668"/>
    <cellStyle name="Note 3 15 2 4 2" xfId="5380"/>
    <cellStyle name="Note 3 15 2 5" xfId="4007"/>
    <cellStyle name="Note 3 15 3" xfId="2669"/>
    <cellStyle name="Note 3 15 3 2" xfId="2670"/>
    <cellStyle name="Note 3 15 3 2 2" xfId="5382"/>
    <cellStyle name="Note 3 15 3 3" xfId="5381"/>
    <cellStyle name="Note 3 15 4" xfId="2671"/>
    <cellStyle name="Note 3 15 4 2" xfId="5383"/>
    <cellStyle name="Note 3 15 5" xfId="2672"/>
    <cellStyle name="Note 3 15 5 2" xfId="5384"/>
    <cellStyle name="Note 3 15 6" xfId="3700"/>
    <cellStyle name="Note 3 2" xfId="2673"/>
    <cellStyle name="Note 3 2 2" xfId="2674"/>
    <cellStyle name="Note 3 2 2 2" xfId="2675"/>
    <cellStyle name="Note 3 2 2 2 2" xfId="2676"/>
    <cellStyle name="Note 3 2 2 2 2 2" xfId="5386"/>
    <cellStyle name="Note 3 2 2 2 3" xfId="5385"/>
    <cellStyle name="Note 3 2 2 3" xfId="2677"/>
    <cellStyle name="Note 3 2 2 3 2" xfId="5387"/>
    <cellStyle name="Note 3 2 2 4" xfId="2678"/>
    <cellStyle name="Note 3 2 2 4 2" xfId="5388"/>
    <cellStyle name="Note 3 2 2 5" xfId="4008"/>
    <cellStyle name="Note 3 2 3" xfId="2679"/>
    <cellStyle name="Note 3 2 3 2" xfId="2680"/>
    <cellStyle name="Note 3 2 3 2 2" xfId="5390"/>
    <cellStyle name="Note 3 2 3 3" xfId="5389"/>
    <cellStyle name="Note 3 2 4" xfId="2681"/>
    <cellStyle name="Note 3 2 4 2" xfId="5391"/>
    <cellStyle name="Note 3 2 5" xfId="2682"/>
    <cellStyle name="Note 3 2 5 2" xfId="5392"/>
    <cellStyle name="Note 3 2 6" xfId="3701"/>
    <cellStyle name="Note 3 3" xfId="2683"/>
    <cellStyle name="Note 3 3 2" xfId="2684"/>
    <cellStyle name="Note 3 3 2 2" xfId="2685"/>
    <cellStyle name="Note 3 3 2 2 2" xfId="2686"/>
    <cellStyle name="Note 3 3 2 2 2 2" xfId="5394"/>
    <cellStyle name="Note 3 3 2 2 3" xfId="5393"/>
    <cellStyle name="Note 3 3 2 3" xfId="2687"/>
    <cellStyle name="Note 3 3 2 3 2" xfId="5395"/>
    <cellStyle name="Note 3 3 2 4" xfId="2688"/>
    <cellStyle name="Note 3 3 2 4 2" xfId="5396"/>
    <cellStyle name="Note 3 3 2 5" xfId="4009"/>
    <cellStyle name="Note 3 3 3" xfId="2689"/>
    <cellStyle name="Note 3 3 3 2" xfId="2690"/>
    <cellStyle name="Note 3 3 3 2 2" xfId="5398"/>
    <cellStyle name="Note 3 3 3 3" xfId="5397"/>
    <cellStyle name="Note 3 3 4" xfId="2691"/>
    <cellStyle name="Note 3 3 4 2" xfId="5399"/>
    <cellStyle name="Note 3 3 5" xfId="2692"/>
    <cellStyle name="Note 3 3 5 2" xfId="5400"/>
    <cellStyle name="Note 3 3 6" xfId="3702"/>
    <cellStyle name="Note 3 4" xfId="2693"/>
    <cellStyle name="Note 3 4 2" xfId="2694"/>
    <cellStyle name="Note 3 4 2 2" xfId="2695"/>
    <cellStyle name="Note 3 4 2 2 2" xfId="2696"/>
    <cellStyle name="Note 3 4 2 2 2 2" xfId="5402"/>
    <cellStyle name="Note 3 4 2 2 3" xfId="5401"/>
    <cellStyle name="Note 3 4 2 3" xfId="2697"/>
    <cellStyle name="Note 3 4 2 3 2" xfId="5403"/>
    <cellStyle name="Note 3 4 2 4" xfId="2698"/>
    <cellStyle name="Note 3 4 2 4 2" xfId="5404"/>
    <cellStyle name="Note 3 4 2 5" xfId="4010"/>
    <cellStyle name="Note 3 4 3" xfId="2699"/>
    <cellStyle name="Note 3 4 3 2" xfId="2700"/>
    <cellStyle name="Note 3 4 3 2 2" xfId="5406"/>
    <cellStyle name="Note 3 4 3 3" xfId="5405"/>
    <cellStyle name="Note 3 4 4" xfId="2701"/>
    <cellStyle name="Note 3 4 4 2" xfId="5407"/>
    <cellStyle name="Note 3 4 5" xfId="2702"/>
    <cellStyle name="Note 3 4 5 2" xfId="5408"/>
    <cellStyle name="Note 3 4 6" xfId="3703"/>
    <cellStyle name="Note 3 5" xfId="2703"/>
    <cellStyle name="Note 3 5 2" xfId="2704"/>
    <cellStyle name="Note 3 5 2 2" xfId="2705"/>
    <cellStyle name="Note 3 5 2 2 2" xfId="2706"/>
    <cellStyle name="Note 3 5 2 2 2 2" xfId="5410"/>
    <cellStyle name="Note 3 5 2 2 3" xfId="5409"/>
    <cellStyle name="Note 3 5 2 3" xfId="2707"/>
    <cellStyle name="Note 3 5 2 3 2" xfId="5411"/>
    <cellStyle name="Note 3 5 2 4" xfId="2708"/>
    <cellStyle name="Note 3 5 2 4 2" xfId="5412"/>
    <cellStyle name="Note 3 5 2 5" xfId="4011"/>
    <cellStyle name="Note 3 5 3" xfId="2709"/>
    <cellStyle name="Note 3 5 3 2" xfId="2710"/>
    <cellStyle name="Note 3 5 3 2 2" xfId="5414"/>
    <cellStyle name="Note 3 5 3 3" xfId="5413"/>
    <cellStyle name="Note 3 5 4" xfId="2711"/>
    <cellStyle name="Note 3 5 4 2" xfId="5415"/>
    <cellStyle name="Note 3 5 5" xfId="2712"/>
    <cellStyle name="Note 3 5 5 2" xfId="5416"/>
    <cellStyle name="Note 3 5 6" xfId="3704"/>
    <cellStyle name="Note 3 6" xfId="2713"/>
    <cellStyle name="Note 3 6 2" xfId="2714"/>
    <cellStyle name="Note 3 6 2 2" xfId="2715"/>
    <cellStyle name="Note 3 6 2 2 2" xfId="2716"/>
    <cellStyle name="Note 3 6 2 2 2 2" xfId="5418"/>
    <cellStyle name="Note 3 6 2 2 3" xfId="5417"/>
    <cellStyle name="Note 3 6 2 3" xfId="2717"/>
    <cellStyle name="Note 3 6 2 3 2" xfId="5419"/>
    <cellStyle name="Note 3 6 2 4" xfId="2718"/>
    <cellStyle name="Note 3 6 2 4 2" xfId="5420"/>
    <cellStyle name="Note 3 6 2 5" xfId="4012"/>
    <cellStyle name="Note 3 6 3" xfId="2719"/>
    <cellStyle name="Note 3 6 3 2" xfId="2720"/>
    <cellStyle name="Note 3 6 3 2 2" xfId="5422"/>
    <cellStyle name="Note 3 6 3 3" xfId="5421"/>
    <cellStyle name="Note 3 6 4" xfId="2721"/>
    <cellStyle name="Note 3 6 4 2" xfId="5423"/>
    <cellStyle name="Note 3 6 5" xfId="2722"/>
    <cellStyle name="Note 3 6 5 2" xfId="5424"/>
    <cellStyle name="Note 3 6 6" xfId="3705"/>
    <cellStyle name="Note 3 7" xfId="2723"/>
    <cellStyle name="Note 3 7 2" xfId="2724"/>
    <cellStyle name="Note 3 7 2 2" xfId="2725"/>
    <cellStyle name="Note 3 7 2 2 2" xfId="2726"/>
    <cellStyle name="Note 3 7 2 2 2 2" xfId="5426"/>
    <cellStyle name="Note 3 7 2 2 3" xfId="5425"/>
    <cellStyle name="Note 3 7 2 3" xfId="2727"/>
    <cellStyle name="Note 3 7 2 3 2" xfId="5427"/>
    <cellStyle name="Note 3 7 2 4" xfId="2728"/>
    <cellStyle name="Note 3 7 2 4 2" xfId="5428"/>
    <cellStyle name="Note 3 7 2 5" xfId="4013"/>
    <cellStyle name="Note 3 7 3" xfId="2729"/>
    <cellStyle name="Note 3 7 3 2" xfId="2730"/>
    <cellStyle name="Note 3 7 3 2 2" xfId="5430"/>
    <cellStyle name="Note 3 7 3 3" xfId="5429"/>
    <cellStyle name="Note 3 7 4" xfId="2731"/>
    <cellStyle name="Note 3 7 4 2" xfId="5431"/>
    <cellStyle name="Note 3 7 5" xfId="2732"/>
    <cellStyle name="Note 3 7 5 2" xfId="5432"/>
    <cellStyle name="Note 3 7 6" xfId="3706"/>
    <cellStyle name="Note 3 8" xfId="2733"/>
    <cellStyle name="Note 3 8 2" xfId="2734"/>
    <cellStyle name="Note 3 8 2 2" xfId="2735"/>
    <cellStyle name="Note 3 8 2 2 2" xfId="2736"/>
    <cellStyle name="Note 3 8 2 2 2 2" xfId="5434"/>
    <cellStyle name="Note 3 8 2 2 3" xfId="5433"/>
    <cellStyle name="Note 3 8 2 3" xfId="2737"/>
    <cellStyle name="Note 3 8 2 3 2" xfId="5435"/>
    <cellStyle name="Note 3 8 2 4" xfId="2738"/>
    <cellStyle name="Note 3 8 2 4 2" xfId="5436"/>
    <cellStyle name="Note 3 8 2 5" xfId="4014"/>
    <cellStyle name="Note 3 8 3" xfId="2739"/>
    <cellStyle name="Note 3 8 3 2" xfId="2740"/>
    <cellStyle name="Note 3 8 3 2 2" xfId="5438"/>
    <cellStyle name="Note 3 8 3 3" xfId="5437"/>
    <cellStyle name="Note 3 8 4" xfId="2741"/>
    <cellStyle name="Note 3 8 4 2" xfId="5439"/>
    <cellStyle name="Note 3 8 5" xfId="2742"/>
    <cellStyle name="Note 3 8 5 2" xfId="5440"/>
    <cellStyle name="Note 3 8 6" xfId="3707"/>
    <cellStyle name="Note 3 9" xfId="2743"/>
    <cellStyle name="Note 3 9 2" xfId="2744"/>
    <cellStyle name="Note 3 9 2 2" xfId="2745"/>
    <cellStyle name="Note 3 9 2 2 2" xfId="2746"/>
    <cellStyle name="Note 3 9 2 2 2 2" xfId="5442"/>
    <cellStyle name="Note 3 9 2 2 3" xfId="5441"/>
    <cellStyle name="Note 3 9 2 3" xfId="2747"/>
    <cellStyle name="Note 3 9 2 3 2" xfId="5443"/>
    <cellStyle name="Note 3 9 2 4" xfId="2748"/>
    <cellStyle name="Note 3 9 2 4 2" xfId="5444"/>
    <cellStyle name="Note 3 9 2 5" xfId="4015"/>
    <cellStyle name="Note 3 9 3" xfId="2749"/>
    <cellStyle name="Note 3 9 3 2" xfId="2750"/>
    <cellStyle name="Note 3 9 3 2 2" xfId="5446"/>
    <cellStyle name="Note 3 9 3 3" xfId="5445"/>
    <cellStyle name="Note 3 9 4" xfId="2751"/>
    <cellStyle name="Note 3 9 4 2" xfId="5447"/>
    <cellStyle name="Note 3 9 5" xfId="2752"/>
    <cellStyle name="Note 3 9 5 2" xfId="5448"/>
    <cellStyle name="Note 3 9 6" xfId="3708"/>
    <cellStyle name="Note 4 10" xfId="2753"/>
    <cellStyle name="Note 4 10 2" xfId="2754"/>
    <cellStyle name="Note 4 10 2 2" xfId="2755"/>
    <cellStyle name="Note 4 10 2 2 2" xfId="2756"/>
    <cellStyle name="Note 4 10 2 2 2 2" xfId="5450"/>
    <cellStyle name="Note 4 10 2 2 3" xfId="5449"/>
    <cellStyle name="Note 4 10 2 3" xfId="2757"/>
    <cellStyle name="Note 4 10 2 3 2" xfId="5451"/>
    <cellStyle name="Note 4 10 2 4" xfId="2758"/>
    <cellStyle name="Note 4 10 2 4 2" xfId="5452"/>
    <cellStyle name="Note 4 10 2 5" xfId="4016"/>
    <cellStyle name="Note 4 10 3" xfId="2759"/>
    <cellStyle name="Note 4 10 3 2" xfId="2760"/>
    <cellStyle name="Note 4 10 3 2 2" xfId="5454"/>
    <cellStyle name="Note 4 10 3 3" xfId="5453"/>
    <cellStyle name="Note 4 10 4" xfId="2761"/>
    <cellStyle name="Note 4 10 4 2" xfId="5455"/>
    <cellStyle name="Note 4 10 5" xfId="2762"/>
    <cellStyle name="Note 4 10 5 2" xfId="5456"/>
    <cellStyle name="Note 4 10 6" xfId="3709"/>
    <cellStyle name="Note 4 11" xfId="2763"/>
    <cellStyle name="Note 4 11 2" xfId="2764"/>
    <cellStyle name="Note 4 11 2 2" xfId="2765"/>
    <cellStyle name="Note 4 11 2 2 2" xfId="2766"/>
    <cellStyle name="Note 4 11 2 2 2 2" xfId="5458"/>
    <cellStyle name="Note 4 11 2 2 3" xfId="5457"/>
    <cellStyle name="Note 4 11 2 3" xfId="2767"/>
    <cellStyle name="Note 4 11 2 3 2" xfId="5459"/>
    <cellStyle name="Note 4 11 2 4" xfId="2768"/>
    <cellStyle name="Note 4 11 2 4 2" xfId="5460"/>
    <cellStyle name="Note 4 11 2 5" xfId="4017"/>
    <cellStyle name="Note 4 11 3" xfId="2769"/>
    <cellStyle name="Note 4 11 3 2" xfId="2770"/>
    <cellStyle name="Note 4 11 3 2 2" xfId="5462"/>
    <cellStyle name="Note 4 11 3 3" xfId="5461"/>
    <cellStyle name="Note 4 11 4" xfId="2771"/>
    <cellStyle name="Note 4 11 4 2" xfId="5463"/>
    <cellStyle name="Note 4 11 5" xfId="2772"/>
    <cellStyle name="Note 4 11 5 2" xfId="5464"/>
    <cellStyle name="Note 4 11 6" xfId="3710"/>
    <cellStyle name="Note 4 12" xfId="2773"/>
    <cellStyle name="Note 4 12 2" xfId="2774"/>
    <cellStyle name="Note 4 12 2 2" xfId="2775"/>
    <cellStyle name="Note 4 12 2 2 2" xfId="2776"/>
    <cellStyle name="Note 4 12 2 2 2 2" xfId="5466"/>
    <cellStyle name="Note 4 12 2 2 3" xfId="5465"/>
    <cellStyle name="Note 4 12 2 3" xfId="2777"/>
    <cellStyle name="Note 4 12 2 3 2" xfId="5467"/>
    <cellStyle name="Note 4 12 2 4" xfId="2778"/>
    <cellStyle name="Note 4 12 2 4 2" xfId="5468"/>
    <cellStyle name="Note 4 12 2 5" xfId="4018"/>
    <cellStyle name="Note 4 12 3" xfId="2779"/>
    <cellStyle name="Note 4 12 3 2" xfId="2780"/>
    <cellStyle name="Note 4 12 3 2 2" xfId="5470"/>
    <cellStyle name="Note 4 12 3 3" xfId="5469"/>
    <cellStyle name="Note 4 12 4" xfId="2781"/>
    <cellStyle name="Note 4 12 4 2" xfId="5471"/>
    <cellStyle name="Note 4 12 5" xfId="2782"/>
    <cellStyle name="Note 4 12 5 2" xfId="5472"/>
    <cellStyle name="Note 4 12 6" xfId="3711"/>
    <cellStyle name="Note 4 13" xfId="2783"/>
    <cellStyle name="Note 4 13 2" xfId="2784"/>
    <cellStyle name="Note 4 13 2 2" xfId="2785"/>
    <cellStyle name="Note 4 13 2 2 2" xfId="2786"/>
    <cellStyle name="Note 4 13 2 2 2 2" xfId="5474"/>
    <cellStyle name="Note 4 13 2 2 3" xfId="5473"/>
    <cellStyle name="Note 4 13 2 3" xfId="2787"/>
    <cellStyle name="Note 4 13 2 3 2" xfId="5475"/>
    <cellStyle name="Note 4 13 2 4" xfId="2788"/>
    <cellStyle name="Note 4 13 2 4 2" xfId="5476"/>
    <cellStyle name="Note 4 13 2 5" xfId="4019"/>
    <cellStyle name="Note 4 13 3" xfId="2789"/>
    <cellStyle name="Note 4 13 3 2" xfId="2790"/>
    <cellStyle name="Note 4 13 3 2 2" xfId="5478"/>
    <cellStyle name="Note 4 13 3 3" xfId="5477"/>
    <cellStyle name="Note 4 13 4" xfId="2791"/>
    <cellStyle name="Note 4 13 4 2" xfId="5479"/>
    <cellStyle name="Note 4 13 5" xfId="2792"/>
    <cellStyle name="Note 4 13 5 2" xfId="5480"/>
    <cellStyle name="Note 4 13 6" xfId="3712"/>
    <cellStyle name="Note 4 14" xfId="2793"/>
    <cellStyle name="Note 4 14 2" xfId="2794"/>
    <cellStyle name="Note 4 14 2 2" xfId="2795"/>
    <cellStyle name="Note 4 14 2 2 2" xfId="2796"/>
    <cellStyle name="Note 4 14 2 2 2 2" xfId="5482"/>
    <cellStyle name="Note 4 14 2 2 3" xfId="5481"/>
    <cellStyle name="Note 4 14 2 3" xfId="2797"/>
    <cellStyle name="Note 4 14 2 3 2" xfId="5483"/>
    <cellStyle name="Note 4 14 2 4" xfId="2798"/>
    <cellStyle name="Note 4 14 2 4 2" xfId="5484"/>
    <cellStyle name="Note 4 14 2 5" xfId="4020"/>
    <cellStyle name="Note 4 14 3" xfId="2799"/>
    <cellStyle name="Note 4 14 3 2" xfId="2800"/>
    <cellStyle name="Note 4 14 3 2 2" xfId="5486"/>
    <cellStyle name="Note 4 14 3 3" xfId="5485"/>
    <cellStyle name="Note 4 14 4" xfId="2801"/>
    <cellStyle name="Note 4 14 4 2" xfId="5487"/>
    <cellStyle name="Note 4 14 5" xfId="2802"/>
    <cellStyle name="Note 4 14 5 2" xfId="5488"/>
    <cellStyle name="Note 4 14 6" xfId="3713"/>
    <cellStyle name="Note 4 15" xfId="2803"/>
    <cellStyle name="Note 4 15 2" xfId="2804"/>
    <cellStyle name="Note 4 15 2 2" xfId="2805"/>
    <cellStyle name="Note 4 15 2 2 2" xfId="2806"/>
    <cellStyle name="Note 4 15 2 2 2 2" xfId="5490"/>
    <cellStyle name="Note 4 15 2 2 3" xfId="5489"/>
    <cellStyle name="Note 4 15 2 3" xfId="2807"/>
    <cellStyle name="Note 4 15 2 3 2" xfId="5491"/>
    <cellStyle name="Note 4 15 2 4" xfId="2808"/>
    <cellStyle name="Note 4 15 2 4 2" xfId="5492"/>
    <cellStyle name="Note 4 15 2 5" xfId="4021"/>
    <cellStyle name="Note 4 15 3" xfId="2809"/>
    <cellStyle name="Note 4 15 3 2" xfId="2810"/>
    <cellStyle name="Note 4 15 3 2 2" xfId="5494"/>
    <cellStyle name="Note 4 15 3 3" xfId="5493"/>
    <cellStyle name="Note 4 15 4" xfId="2811"/>
    <cellStyle name="Note 4 15 4 2" xfId="5495"/>
    <cellStyle name="Note 4 15 5" xfId="2812"/>
    <cellStyle name="Note 4 15 5 2" xfId="5496"/>
    <cellStyle name="Note 4 15 6" xfId="3714"/>
    <cellStyle name="Note 4 2" xfId="2813"/>
    <cellStyle name="Note 4 2 2" xfId="2814"/>
    <cellStyle name="Note 4 2 2 2" xfId="2815"/>
    <cellStyle name="Note 4 2 2 2 2" xfId="2816"/>
    <cellStyle name="Note 4 2 2 2 2 2" xfId="5498"/>
    <cellStyle name="Note 4 2 2 2 3" xfId="5497"/>
    <cellStyle name="Note 4 2 2 3" xfId="2817"/>
    <cellStyle name="Note 4 2 2 3 2" xfId="5499"/>
    <cellStyle name="Note 4 2 2 4" xfId="2818"/>
    <cellStyle name="Note 4 2 2 4 2" xfId="5500"/>
    <cellStyle name="Note 4 2 2 5" xfId="4022"/>
    <cellStyle name="Note 4 2 3" xfId="2819"/>
    <cellStyle name="Note 4 2 3 2" xfId="2820"/>
    <cellStyle name="Note 4 2 3 2 2" xfId="5502"/>
    <cellStyle name="Note 4 2 3 3" xfId="5501"/>
    <cellStyle name="Note 4 2 4" xfId="2821"/>
    <cellStyle name="Note 4 2 4 2" xfId="5503"/>
    <cellStyle name="Note 4 2 5" xfId="2822"/>
    <cellStyle name="Note 4 2 5 2" xfId="5504"/>
    <cellStyle name="Note 4 2 6" xfId="3715"/>
    <cellStyle name="Note 4 3" xfId="2823"/>
    <cellStyle name="Note 4 3 2" xfId="2824"/>
    <cellStyle name="Note 4 3 2 2" xfId="2825"/>
    <cellStyle name="Note 4 3 2 2 2" xfId="2826"/>
    <cellStyle name="Note 4 3 2 2 2 2" xfId="5506"/>
    <cellStyle name="Note 4 3 2 2 3" xfId="5505"/>
    <cellStyle name="Note 4 3 2 3" xfId="2827"/>
    <cellStyle name="Note 4 3 2 3 2" xfId="5507"/>
    <cellStyle name="Note 4 3 2 4" xfId="2828"/>
    <cellStyle name="Note 4 3 2 4 2" xfId="5508"/>
    <cellStyle name="Note 4 3 2 5" xfId="4023"/>
    <cellStyle name="Note 4 3 3" xfId="2829"/>
    <cellStyle name="Note 4 3 3 2" xfId="2830"/>
    <cellStyle name="Note 4 3 3 2 2" xfId="5510"/>
    <cellStyle name="Note 4 3 3 3" xfId="5509"/>
    <cellStyle name="Note 4 3 4" xfId="2831"/>
    <cellStyle name="Note 4 3 4 2" xfId="5511"/>
    <cellStyle name="Note 4 3 5" xfId="2832"/>
    <cellStyle name="Note 4 3 5 2" xfId="5512"/>
    <cellStyle name="Note 4 3 6" xfId="3716"/>
    <cellStyle name="Note 4 4" xfId="2833"/>
    <cellStyle name="Note 4 4 2" xfId="2834"/>
    <cellStyle name="Note 4 4 2 2" xfId="2835"/>
    <cellStyle name="Note 4 4 2 2 2" xfId="2836"/>
    <cellStyle name="Note 4 4 2 2 2 2" xfId="5514"/>
    <cellStyle name="Note 4 4 2 2 3" xfId="5513"/>
    <cellStyle name="Note 4 4 2 3" xfId="2837"/>
    <cellStyle name="Note 4 4 2 3 2" xfId="5515"/>
    <cellStyle name="Note 4 4 2 4" xfId="2838"/>
    <cellStyle name="Note 4 4 2 4 2" xfId="5516"/>
    <cellStyle name="Note 4 4 2 5" xfId="4024"/>
    <cellStyle name="Note 4 4 3" xfId="2839"/>
    <cellStyle name="Note 4 4 3 2" xfId="2840"/>
    <cellStyle name="Note 4 4 3 2 2" xfId="5518"/>
    <cellStyle name="Note 4 4 3 3" xfId="5517"/>
    <cellStyle name="Note 4 4 4" xfId="2841"/>
    <cellStyle name="Note 4 4 4 2" xfId="5519"/>
    <cellStyle name="Note 4 4 5" xfId="2842"/>
    <cellStyle name="Note 4 4 5 2" xfId="5520"/>
    <cellStyle name="Note 4 4 6" xfId="3717"/>
    <cellStyle name="Note 4 5" xfId="2843"/>
    <cellStyle name="Note 4 5 2" xfId="2844"/>
    <cellStyle name="Note 4 5 2 2" xfId="2845"/>
    <cellStyle name="Note 4 5 2 2 2" xfId="2846"/>
    <cellStyle name="Note 4 5 2 2 2 2" xfId="5522"/>
    <cellStyle name="Note 4 5 2 2 3" xfId="5521"/>
    <cellStyle name="Note 4 5 2 3" xfId="2847"/>
    <cellStyle name="Note 4 5 2 3 2" xfId="5523"/>
    <cellStyle name="Note 4 5 2 4" xfId="2848"/>
    <cellStyle name="Note 4 5 2 4 2" xfId="5524"/>
    <cellStyle name="Note 4 5 2 5" xfId="4025"/>
    <cellStyle name="Note 4 5 3" xfId="2849"/>
    <cellStyle name="Note 4 5 3 2" xfId="2850"/>
    <cellStyle name="Note 4 5 3 2 2" xfId="5526"/>
    <cellStyle name="Note 4 5 3 3" xfId="5525"/>
    <cellStyle name="Note 4 5 4" xfId="2851"/>
    <cellStyle name="Note 4 5 4 2" xfId="5527"/>
    <cellStyle name="Note 4 5 5" xfId="2852"/>
    <cellStyle name="Note 4 5 5 2" xfId="5528"/>
    <cellStyle name="Note 4 5 6" xfId="3718"/>
    <cellStyle name="Note 4 6" xfId="2853"/>
    <cellStyle name="Note 4 6 2" xfId="2854"/>
    <cellStyle name="Note 4 6 2 2" xfId="2855"/>
    <cellStyle name="Note 4 6 2 2 2" xfId="2856"/>
    <cellStyle name="Note 4 6 2 2 2 2" xfId="5530"/>
    <cellStyle name="Note 4 6 2 2 3" xfId="5529"/>
    <cellStyle name="Note 4 6 2 3" xfId="2857"/>
    <cellStyle name="Note 4 6 2 3 2" xfId="5531"/>
    <cellStyle name="Note 4 6 2 4" xfId="2858"/>
    <cellStyle name="Note 4 6 2 4 2" xfId="5532"/>
    <cellStyle name="Note 4 6 2 5" xfId="4026"/>
    <cellStyle name="Note 4 6 3" xfId="2859"/>
    <cellStyle name="Note 4 6 3 2" xfId="2860"/>
    <cellStyle name="Note 4 6 3 2 2" xfId="5534"/>
    <cellStyle name="Note 4 6 3 3" xfId="5533"/>
    <cellStyle name="Note 4 6 4" xfId="2861"/>
    <cellStyle name="Note 4 6 4 2" xfId="5535"/>
    <cellStyle name="Note 4 6 5" xfId="2862"/>
    <cellStyle name="Note 4 6 5 2" xfId="5536"/>
    <cellStyle name="Note 4 6 6" xfId="3719"/>
    <cellStyle name="Note 4 7" xfId="2863"/>
    <cellStyle name="Note 4 7 2" xfId="2864"/>
    <cellStyle name="Note 4 7 2 2" xfId="2865"/>
    <cellStyle name="Note 4 7 2 2 2" xfId="2866"/>
    <cellStyle name="Note 4 7 2 2 2 2" xfId="5538"/>
    <cellStyle name="Note 4 7 2 2 3" xfId="5537"/>
    <cellStyle name="Note 4 7 2 3" xfId="2867"/>
    <cellStyle name="Note 4 7 2 3 2" xfId="5539"/>
    <cellStyle name="Note 4 7 2 4" xfId="2868"/>
    <cellStyle name="Note 4 7 2 4 2" xfId="5540"/>
    <cellStyle name="Note 4 7 2 5" xfId="4027"/>
    <cellStyle name="Note 4 7 3" xfId="2869"/>
    <cellStyle name="Note 4 7 3 2" xfId="2870"/>
    <cellStyle name="Note 4 7 3 2 2" xfId="5542"/>
    <cellStyle name="Note 4 7 3 3" xfId="5541"/>
    <cellStyle name="Note 4 7 4" xfId="2871"/>
    <cellStyle name="Note 4 7 4 2" xfId="5543"/>
    <cellStyle name="Note 4 7 5" xfId="2872"/>
    <cellStyle name="Note 4 7 5 2" xfId="5544"/>
    <cellStyle name="Note 4 7 6" xfId="3720"/>
    <cellStyle name="Note 4 8" xfId="2873"/>
    <cellStyle name="Note 4 8 2" xfId="2874"/>
    <cellStyle name="Note 4 8 2 2" xfId="2875"/>
    <cellStyle name="Note 4 8 2 2 2" xfId="2876"/>
    <cellStyle name="Note 4 8 2 2 2 2" xfId="5546"/>
    <cellStyle name="Note 4 8 2 2 3" xfId="5545"/>
    <cellStyle name="Note 4 8 2 3" xfId="2877"/>
    <cellStyle name="Note 4 8 2 3 2" xfId="5547"/>
    <cellStyle name="Note 4 8 2 4" xfId="2878"/>
    <cellStyle name="Note 4 8 2 4 2" xfId="5548"/>
    <cellStyle name="Note 4 8 2 5" xfId="4028"/>
    <cellStyle name="Note 4 8 3" xfId="2879"/>
    <cellStyle name="Note 4 8 3 2" xfId="2880"/>
    <cellStyle name="Note 4 8 3 2 2" xfId="5550"/>
    <cellStyle name="Note 4 8 3 3" xfId="5549"/>
    <cellStyle name="Note 4 8 4" xfId="2881"/>
    <cellStyle name="Note 4 8 4 2" xfId="5551"/>
    <cellStyle name="Note 4 8 5" xfId="2882"/>
    <cellStyle name="Note 4 8 5 2" xfId="5552"/>
    <cellStyle name="Note 4 8 6" xfId="3721"/>
    <cellStyle name="Note 4 9" xfId="2883"/>
    <cellStyle name="Note 4 9 2" xfId="2884"/>
    <cellStyle name="Note 4 9 2 2" xfId="2885"/>
    <cellStyle name="Note 4 9 2 2 2" xfId="2886"/>
    <cellStyle name="Note 4 9 2 2 2 2" xfId="5554"/>
    <cellStyle name="Note 4 9 2 2 3" xfId="5553"/>
    <cellStyle name="Note 4 9 2 3" xfId="2887"/>
    <cellStyle name="Note 4 9 2 3 2" xfId="5555"/>
    <cellStyle name="Note 4 9 2 4" xfId="2888"/>
    <cellStyle name="Note 4 9 2 4 2" xfId="5556"/>
    <cellStyle name="Note 4 9 2 5" xfId="4029"/>
    <cellStyle name="Note 4 9 3" xfId="2889"/>
    <cellStyle name="Note 4 9 3 2" xfId="2890"/>
    <cellStyle name="Note 4 9 3 2 2" xfId="5558"/>
    <cellStyle name="Note 4 9 3 3" xfId="5557"/>
    <cellStyle name="Note 4 9 4" xfId="2891"/>
    <cellStyle name="Note 4 9 4 2" xfId="5559"/>
    <cellStyle name="Note 4 9 5" xfId="2892"/>
    <cellStyle name="Note 4 9 5 2" xfId="5560"/>
    <cellStyle name="Note 4 9 6" xfId="3722"/>
    <cellStyle name="Note 5 10" xfId="2893"/>
    <cellStyle name="Note 5 10 2" xfId="2894"/>
    <cellStyle name="Note 5 10 2 2" xfId="2895"/>
    <cellStyle name="Note 5 10 2 2 2" xfId="2896"/>
    <cellStyle name="Note 5 10 2 2 2 2" xfId="5562"/>
    <cellStyle name="Note 5 10 2 2 3" xfId="5561"/>
    <cellStyle name="Note 5 10 2 3" xfId="2897"/>
    <cellStyle name="Note 5 10 2 3 2" xfId="5563"/>
    <cellStyle name="Note 5 10 2 4" xfId="2898"/>
    <cellStyle name="Note 5 10 2 4 2" xfId="5564"/>
    <cellStyle name="Note 5 10 2 5" xfId="4030"/>
    <cellStyle name="Note 5 10 3" xfId="2899"/>
    <cellStyle name="Note 5 10 3 2" xfId="2900"/>
    <cellStyle name="Note 5 10 3 2 2" xfId="5566"/>
    <cellStyle name="Note 5 10 3 3" xfId="5565"/>
    <cellStyle name="Note 5 10 4" xfId="2901"/>
    <cellStyle name="Note 5 10 4 2" xfId="5567"/>
    <cellStyle name="Note 5 10 5" xfId="2902"/>
    <cellStyle name="Note 5 10 5 2" xfId="5568"/>
    <cellStyle name="Note 5 10 6" xfId="3723"/>
    <cellStyle name="Note 5 11" xfId="2903"/>
    <cellStyle name="Note 5 11 2" xfId="2904"/>
    <cellStyle name="Note 5 11 2 2" xfId="2905"/>
    <cellStyle name="Note 5 11 2 2 2" xfId="2906"/>
    <cellStyle name="Note 5 11 2 2 2 2" xfId="5570"/>
    <cellStyle name="Note 5 11 2 2 3" xfId="5569"/>
    <cellStyle name="Note 5 11 2 3" xfId="2907"/>
    <cellStyle name="Note 5 11 2 3 2" xfId="5571"/>
    <cellStyle name="Note 5 11 2 4" xfId="2908"/>
    <cellStyle name="Note 5 11 2 4 2" xfId="5572"/>
    <cellStyle name="Note 5 11 2 5" xfId="4031"/>
    <cellStyle name="Note 5 11 3" xfId="2909"/>
    <cellStyle name="Note 5 11 3 2" xfId="2910"/>
    <cellStyle name="Note 5 11 3 2 2" xfId="5574"/>
    <cellStyle name="Note 5 11 3 3" xfId="5573"/>
    <cellStyle name="Note 5 11 4" xfId="2911"/>
    <cellStyle name="Note 5 11 4 2" xfId="5575"/>
    <cellStyle name="Note 5 11 5" xfId="2912"/>
    <cellStyle name="Note 5 11 5 2" xfId="5576"/>
    <cellStyle name="Note 5 11 6" xfId="3724"/>
    <cellStyle name="Note 5 12" xfId="2913"/>
    <cellStyle name="Note 5 12 2" xfId="2914"/>
    <cellStyle name="Note 5 12 2 2" xfId="2915"/>
    <cellStyle name="Note 5 12 2 2 2" xfId="2916"/>
    <cellStyle name="Note 5 12 2 2 2 2" xfId="5578"/>
    <cellStyle name="Note 5 12 2 2 3" xfId="5577"/>
    <cellStyle name="Note 5 12 2 3" xfId="2917"/>
    <cellStyle name="Note 5 12 2 3 2" xfId="5579"/>
    <cellStyle name="Note 5 12 2 4" xfId="2918"/>
    <cellStyle name="Note 5 12 2 4 2" xfId="5580"/>
    <cellStyle name="Note 5 12 2 5" xfId="4032"/>
    <cellStyle name="Note 5 12 3" xfId="2919"/>
    <cellStyle name="Note 5 12 3 2" xfId="2920"/>
    <cellStyle name="Note 5 12 3 2 2" xfId="5582"/>
    <cellStyle name="Note 5 12 3 3" xfId="5581"/>
    <cellStyle name="Note 5 12 4" xfId="2921"/>
    <cellStyle name="Note 5 12 4 2" xfId="5583"/>
    <cellStyle name="Note 5 12 5" xfId="2922"/>
    <cellStyle name="Note 5 12 5 2" xfId="5584"/>
    <cellStyle name="Note 5 12 6" xfId="3725"/>
    <cellStyle name="Note 5 13" xfId="2923"/>
    <cellStyle name="Note 5 13 2" xfId="2924"/>
    <cellStyle name="Note 5 13 2 2" xfId="2925"/>
    <cellStyle name="Note 5 13 2 2 2" xfId="2926"/>
    <cellStyle name="Note 5 13 2 2 2 2" xfId="5586"/>
    <cellStyle name="Note 5 13 2 2 3" xfId="5585"/>
    <cellStyle name="Note 5 13 2 3" xfId="2927"/>
    <cellStyle name="Note 5 13 2 3 2" xfId="5587"/>
    <cellStyle name="Note 5 13 2 4" xfId="2928"/>
    <cellStyle name="Note 5 13 2 4 2" xfId="5588"/>
    <cellStyle name="Note 5 13 2 5" xfId="4033"/>
    <cellStyle name="Note 5 13 3" xfId="2929"/>
    <cellStyle name="Note 5 13 3 2" xfId="2930"/>
    <cellStyle name="Note 5 13 3 2 2" xfId="5590"/>
    <cellStyle name="Note 5 13 3 3" xfId="5589"/>
    <cellStyle name="Note 5 13 4" xfId="2931"/>
    <cellStyle name="Note 5 13 4 2" xfId="5591"/>
    <cellStyle name="Note 5 13 5" xfId="2932"/>
    <cellStyle name="Note 5 13 5 2" xfId="5592"/>
    <cellStyle name="Note 5 13 6" xfId="3726"/>
    <cellStyle name="Note 5 14" xfId="2933"/>
    <cellStyle name="Note 5 14 2" xfId="2934"/>
    <cellStyle name="Note 5 14 2 2" xfId="2935"/>
    <cellStyle name="Note 5 14 2 2 2" xfId="2936"/>
    <cellStyle name="Note 5 14 2 2 2 2" xfId="5594"/>
    <cellStyle name="Note 5 14 2 2 3" xfId="5593"/>
    <cellStyle name="Note 5 14 2 3" xfId="2937"/>
    <cellStyle name="Note 5 14 2 3 2" xfId="5595"/>
    <cellStyle name="Note 5 14 2 4" xfId="2938"/>
    <cellStyle name="Note 5 14 2 4 2" xfId="5596"/>
    <cellStyle name="Note 5 14 2 5" xfId="4034"/>
    <cellStyle name="Note 5 14 3" xfId="2939"/>
    <cellStyle name="Note 5 14 3 2" xfId="2940"/>
    <cellStyle name="Note 5 14 3 2 2" xfId="5598"/>
    <cellStyle name="Note 5 14 3 3" xfId="5597"/>
    <cellStyle name="Note 5 14 4" xfId="2941"/>
    <cellStyle name="Note 5 14 4 2" xfId="5599"/>
    <cellStyle name="Note 5 14 5" xfId="2942"/>
    <cellStyle name="Note 5 14 5 2" xfId="5600"/>
    <cellStyle name="Note 5 14 6" xfId="3727"/>
    <cellStyle name="Note 5 15" xfId="2943"/>
    <cellStyle name="Note 5 15 2" xfId="2944"/>
    <cellStyle name="Note 5 15 2 2" xfId="2945"/>
    <cellStyle name="Note 5 15 2 2 2" xfId="2946"/>
    <cellStyle name="Note 5 15 2 2 2 2" xfId="5602"/>
    <cellStyle name="Note 5 15 2 2 3" xfId="5601"/>
    <cellStyle name="Note 5 15 2 3" xfId="2947"/>
    <cellStyle name="Note 5 15 2 3 2" xfId="5603"/>
    <cellStyle name="Note 5 15 2 4" xfId="2948"/>
    <cellStyle name="Note 5 15 2 4 2" xfId="5604"/>
    <cellStyle name="Note 5 15 2 5" xfId="4035"/>
    <cellStyle name="Note 5 15 3" xfId="2949"/>
    <cellStyle name="Note 5 15 3 2" xfId="2950"/>
    <cellStyle name="Note 5 15 3 2 2" xfId="5606"/>
    <cellStyle name="Note 5 15 3 3" xfId="5605"/>
    <cellStyle name="Note 5 15 4" xfId="2951"/>
    <cellStyle name="Note 5 15 4 2" xfId="5607"/>
    <cellStyle name="Note 5 15 5" xfId="2952"/>
    <cellStyle name="Note 5 15 5 2" xfId="5608"/>
    <cellStyle name="Note 5 15 6" xfId="3728"/>
    <cellStyle name="Note 5 2" xfId="2953"/>
    <cellStyle name="Note 5 2 2" xfId="2954"/>
    <cellStyle name="Note 5 2 2 2" xfId="2955"/>
    <cellStyle name="Note 5 2 2 2 2" xfId="2956"/>
    <cellStyle name="Note 5 2 2 2 2 2" xfId="5610"/>
    <cellStyle name="Note 5 2 2 2 3" xfId="5609"/>
    <cellStyle name="Note 5 2 2 3" xfId="2957"/>
    <cellStyle name="Note 5 2 2 3 2" xfId="5611"/>
    <cellStyle name="Note 5 2 2 4" xfId="2958"/>
    <cellStyle name="Note 5 2 2 4 2" xfId="5612"/>
    <cellStyle name="Note 5 2 2 5" xfId="4036"/>
    <cellStyle name="Note 5 2 3" xfId="2959"/>
    <cellStyle name="Note 5 2 3 2" xfId="2960"/>
    <cellStyle name="Note 5 2 3 2 2" xfId="5614"/>
    <cellStyle name="Note 5 2 3 3" xfId="5613"/>
    <cellStyle name="Note 5 2 4" xfId="2961"/>
    <cellStyle name="Note 5 2 4 2" xfId="5615"/>
    <cellStyle name="Note 5 2 5" xfId="2962"/>
    <cellStyle name="Note 5 2 5 2" xfId="5616"/>
    <cellStyle name="Note 5 2 6" xfId="3729"/>
    <cellStyle name="Note 5 3" xfId="2963"/>
    <cellStyle name="Note 5 3 2" xfId="2964"/>
    <cellStyle name="Note 5 3 2 2" xfId="2965"/>
    <cellStyle name="Note 5 3 2 2 2" xfId="2966"/>
    <cellStyle name="Note 5 3 2 2 2 2" xfId="5618"/>
    <cellStyle name="Note 5 3 2 2 3" xfId="5617"/>
    <cellStyle name="Note 5 3 2 3" xfId="2967"/>
    <cellStyle name="Note 5 3 2 3 2" xfId="5619"/>
    <cellStyle name="Note 5 3 2 4" xfId="2968"/>
    <cellStyle name="Note 5 3 2 4 2" xfId="5620"/>
    <cellStyle name="Note 5 3 2 5" xfId="4037"/>
    <cellStyle name="Note 5 3 3" xfId="2969"/>
    <cellStyle name="Note 5 3 3 2" xfId="2970"/>
    <cellStyle name="Note 5 3 3 2 2" xfId="5622"/>
    <cellStyle name="Note 5 3 3 3" xfId="5621"/>
    <cellStyle name="Note 5 3 4" xfId="2971"/>
    <cellStyle name="Note 5 3 4 2" xfId="5623"/>
    <cellStyle name="Note 5 3 5" xfId="2972"/>
    <cellStyle name="Note 5 3 5 2" xfId="5624"/>
    <cellStyle name="Note 5 3 6" xfId="3730"/>
    <cellStyle name="Note 5 4" xfId="2973"/>
    <cellStyle name="Note 5 4 2" xfId="2974"/>
    <cellStyle name="Note 5 4 2 2" xfId="2975"/>
    <cellStyle name="Note 5 4 2 2 2" xfId="2976"/>
    <cellStyle name="Note 5 4 2 2 2 2" xfId="5626"/>
    <cellStyle name="Note 5 4 2 2 3" xfId="5625"/>
    <cellStyle name="Note 5 4 2 3" xfId="2977"/>
    <cellStyle name="Note 5 4 2 3 2" xfId="5627"/>
    <cellStyle name="Note 5 4 2 4" xfId="2978"/>
    <cellStyle name="Note 5 4 2 4 2" xfId="5628"/>
    <cellStyle name="Note 5 4 2 5" xfId="4038"/>
    <cellStyle name="Note 5 4 3" xfId="2979"/>
    <cellStyle name="Note 5 4 3 2" xfId="2980"/>
    <cellStyle name="Note 5 4 3 2 2" xfId="5630"/>
    <cellStyle name="Note 5 4 3 3" xfId="5629"/>
    <cellStyle name="Note 5 4 4" xfId="2981"/>
    <cellStyle name="Note 5 4 4 2" xfId="5631"/>
    <cellStyle name="Note 5 4 5" xfId="2982"/>
    <cellStyle name="Note 5 4 5 2" xfId="5632"/>
    <cellStyle name="Note 5 4 6" xfId="3731"/>
    <cellStyle name="Note 5 5" xfId="2983"/>
    <cellStyle name="Note 5 5 2" xfId="2984"/>
    <cellStyle name="Note 5 5 2 2" xfId="2985"/>
    <cellStyle name="Note 5 5 2 2 2" xfId="2986"/>
    <cellStyle name="Note 5 5 2 2 2 2" xfId="5634"/>
    <cellStyle name="Note 5 5 2 2 3" xfId="5633"/>
    <cellStyle name="Note 5 5 2 3" xfId="2987"/>
    <cellStyle name="Note 5 5 2 3 2" xfId="5635"/>
    <cellStyle name="Note 5 5 2 4" xfId="2988"/>
    <cellStyle name="Note 5 5 2 4 2" xfId="5636"/>
    <cellStyle name="Note 5 5 2 5" xfId="4039"/>
    <cellStyle name="Note 5 5 3" xfId="2989"/>
    <cellStyle name="Note 5 5 3 2" xfId="2990"/>
    <cellStyle name="Note 5 5 3 2 2" xfId="5638"/>
    <cellStyle name="Note 5 5 3 3" xfId="5637"/>
    <cellStyle name="Note 5 5 4" xfId="2991"/>
    <cellStyle name="Note 5 5 4 2" xfId="5639"/>
    <cellStyle name="Note 5 5 5" xfId="2992"/>
    <cellStyle name="Note 5 5 5 2" xfId="5640"/>
    <cellStyle name="Note 5 5 6" xfId="3732"/>
    <cellStyle name="Note 5 6" xfId="2993"/>
    <cellStyle name="Note 5 6 2" xfId="2994"/>
    <cellStyle name="Note 5 6 2 2" xfId="2995"/>
    <cellStyle name="Note 5 6 2 2 2" xfId="2996"/>
    <cellStyle name="Note 5 6 2 2 2 2" xfId="5642"/>
    <cellStyle name="Note 5 6 2 2 3" xfId="5641"/>
    <cellStyle name="Note 5 6 2 3" xfId="2997"/>
    <cellStyle name="Note 5 6 2 3 2" xfId="5643"/>
    <cellStyle name="Note 5 6 2 4" xfId="2998"/>
    <cellStyle name="Note 5 6 2 4 2" xfId="5644"/>
    <cellStyle name="Note 5 6 2 5" xfId="4040"/>
    <cellStyle name="Note 5 6 3" xfId="2999"/>
    <cellStyle name="Note 5 6 3 2" xfId="3000"/>
    <cellStyle name="Note 5 6 3 2 2" xfId="5646"/>
    <cellStyle name="Note 5 6 3 3" xfId="5645"/>
    <cellStyle name="Note 5 6 4" xfId="3001"/>
    <cellStyle name="Note 5 6 4 2" xfId="5647"/>
    <cellStyle name="Note 5 6 5" xfId="3002"/>
    <cellStyle name="Note 5 6 5 2" xfId="5648"/>
    <cellStyle name="Note 5 6 6" xfId="3733"/>
    <cellStyle name="Note 5 7" xfId="3003"/>
    <cellStyle name="Note 5 7 2" xfId="3004"/>
    <cellStyle name="Note 5 7 2 2" xfId="3005"/>
    <cellStyle name="Note 5 7 2 2 2" xfId="3006"/>
    <cellStyle name="Note 5 7 2 2 2 2" xfId="5650"/>
    <cellStyle name="Note 5 7 2 2 3" xfId="5649"/>
    <cellStyle name="Note 5 7 2 3" xfId="3007"/>
    <cellStyle name="Note 5 7 2 3 2" xfId="5651"/>
    <cellStyle name="Note 5 7 2 4" xfId="3008"/>
    <cellStyle name="Note 5 7 2 4 2" xfId="5652"/>
    <cellStyle name="Note 5 7 2 5" xfId="4041"/>
    <cellStyle name="Note 5 7 3" xfId="3009"/>
    <cellStyle name="Note 5 7 3 2" xfId="3010"/>
    <cellStyle name="Note 5 7 3 2 2" xfId="5654"/>
    <cellStyle name="Note 5 7 3 3" xfId="5653"/>
    <cellStyle name="Note 5 7 4" xfId="3011"/>
    <cellStyle name="Note 5 7 4 2" xfId="5655"/>
    <cellStyle name="Note 5 7 5" xfId="3012"/>
    <cellStyle name="Note 5 7 5 2" xfId="5656"/>
    <cellStyle name="Note 5 7 6" xfId="3734"/>
    <cellStyle name="Note 5 8" xfId="3013"/>
    <cellStyle name="Note 5 8 2" xfId="3014"/>
    <cellStyle name="Note 5 8 2 2" xfId="3015"/>
    <cellStyle name="Note 5 8 2 2 2" xfId="3016"/>
    <cellStyle name="Note 5 8 2 2 2 2" xfId="5658"/>
    <cellStyle name="Note 5 8 2 2 3" xfId="5657"/>
    <cellStyle name="Note 5 8 2 3" xfId="3017"/>
    <cellStyle name="Note 5 8 2 3 2" xfId="5659"/>
    <cellStyle name="Note 5 8 2 4" xfId="3018"/>
    <cellStyle name="Note 5 8 2 4 2" xfId="5660"/>
    <cellStyle name="Note 5 8 2 5" xfId="4042"/>
    <cellStyle name="Note 5 8 3" xfId="3019"/>
    <cellStyle name="Note 5 8 3 2" xfId="3020"/>
    <cellStyle name="Note 5 8 3 2 2" xfId="5662"/>
    <cellStyle name="Note 5 8 3 3" xfId="5661"/>
    <cellStyle name="Note 5 8 4" xfId="3021"/>
    <cellStyle name="Note 5 8 4 2" xfId="5663"/>
    <cellStyle name="Note 5 8 5" xfId="3022"/>
    <cellStyle name="Note 5 8 5 2" xfId="5664"/>
    <cellStyle name="Note 5 8 6" xfId="3735"/>
    <cellStyle name="Note 5 9" xfId="3023"/>
    <cellStyle name="Note 5 9 2" xfId="3024"/>
    <cellStyle name="Note 5 9 2 2" xfId="3025"/>
    <cellStyle name="Note 5 9 2 2 2" xfId="3026"/>
    <cellStyle name="Note 5 9 2 2 2 2" xfId="5666"/>
    <cellStyle name="Note 5 9 2 2 3" xfId="5665"/>
    <cellStyle name="Note 5 9 2 3" xfId="3027"/>
    <cellStyle name="Note 5 9 2 3 2" xfId="5667"/>
    <cellStyle name="Note 5 9 2 4" xfId="3028"/>
    <cellStyle name="Note 5 9 2 4 2" xfId="5668"/>
    <cellStyle name="Note 5 9 2 5" xfId="4043"/>
    <cellStyle name="Note 5 9 3" xfId="3029"/>
    <cellStyle name="Note 5 9 3 2" xfId="3030"/>
    <cellStyle name="Note 5 9 3 2 2" xfId="5670"/>
    <cellStyle name="Note 5 9 3 3" xfId="5669"/>
    <cellStyle name="Note 5 9 4" xfId="3031"/>
    <cellStyle name="Note 5 9 4 2" xfId="5671"/>
    <cellStyle name="Note 5 9 5" xfId="3032"/>
    <cellStyle name="Note 5 9 5 2" xfId="5672"/>
    <cellStyle name="Note 5 9 6" xfId="3736"/>
    <cellStyle name="Note 6 2" xfId="3033"/>
    <cellStyle name="Note 6 2 2" xfId="3034"/>
    <cellStyle name="Note 6 2 2 2" xfId="3035"/>
    <cellStyle name="Note 6 2 2 2 2" xfId="3036"/>
    <cellStyle name="Note 6 2 2 2 2 2" xfId="5674"/>
    <cellStyle name="Note 6 2 2 2 3" xfId="5673"/>
    <cellStyle name="Note 6 2 2 3" xfId="3037"/>
    <cellStyle name="Note 6 2 2 3 2" xfId="5675"/>
    <cellStyle name="Note 6 2 2 4" xfId="3038"/>
    <cellStyle name="Note 6 2 2 4 2" xfId="5676"/>
    <cellStyle name="Note 6 2 2 5" xfId="4044"/>
    <cellStyle name="Note 6 2 3" xfId="3039"/>
    <cellStyle name="Note 6 2 3 2" xfId="3040"/>
    <cellStyle name="Note 6 2 3 2 2" xfId="5678"/>
    <cellStyle name="Note 6 2 3 3" xfId="5677"/>
    <cellStyle name="Note 6 2 4" xfId="3041"/>
    <cellStyle name="Note 6 2 4 2" xfId="5679"/>
    <cellStyle name="Note 6 2 5" xfId="3042"/>
    <cellStyle name="Note 6 2 5 2" xfId="5680"/>
    <cellStyle name="Note 6 2 6" xfId="3737"/>
    <cellStyle name="Note 6 3" xfId="3043"/>
    <cellStyle name="Note 6 3 2" xfId="3044"/>
    <cellStyle name="Note 6 3 2 2" xfId="3045"/>
    <cellStyle name="Note 6 3 2 2 2" xfId="3046"/>
    <cellStyle name="Note 6 3 2 2 2 2" xfId="5682"/>
    <cellStyle name="Note 6 3 2 2 3" xfId="5681"/>
    <cellStyle name="Note 6 3 2 3" xfId="3047"/>
    <cellStyle name="Note 6 3 2 3 2" xfId="5683"/>
    <cellStyle name="Note 6 3 2 4" xfId="3048"/>
    <cellStyle name="Note 6 3 2 4 2" xfId="5684"/>
    <cellStyle name="Note 6 3 2 5" xfId="4045"/>
    <cellStyle name="Note 6 3 3" xfId="3049"/>
    <cellStyle name="Note 6 3 3 2" xfId="3050"/>
    <cellStyle name="Note 6 3 3 2 2" xfId="5686"/>
    <cellStyle name="Note 6 3 3 3" xfId="5685"/>
    <cellStyle name="Note 6 3 4" xfId="3051"/>
    <cellStyle name="Note 6 3 4 2" xfId="5687"/>
    <cellStyle name="Note 6 3 5" xfId="3052"/>
    <cellStyle name="Note 6 3 5 2" xfId="5688"/>
    <cellStyle name="Note 6 3 6" xfId="3738"/>
    <cellStyle name="Note 6 4" xfId="3053"/>
    <cellStyle name="Note 6 4 2" xfId="3054"/>
    <cellStyle name="Note 6 4 2 2" xfId="3055"/>
    <cellStyle name="Note 6 4 2 2 2" xfId="3056"/>
    <cellStyle name="Note 6 4 2 2 2 2" xfId="5690"/>
    <cellStyle name="Note 6 4 2 2 3" xfId="5689"/>
    <cellStyle name="Note 6 4 2 3" xfId="3057"/>
    <cellStyle name="Note 6 4 2 3 2" xfId="5691"/>
    <cellStyle name="Note 6 4 2 4" xfId="3058"/>
    <cellStyle name="Note 6 4 2 4 2" xfId="5692"/>
    <cellStyle name="Note 6 4 2 5" xfId="4046"/>
    <cellStyle name="Note 6 4 3" xfId="3059"/>
    <cellStyle name="Note 6 4 3 2" xfId="3060"/>
    <cellStyle name="Note 6 4 3 2 2" xfId="5694"/>
    <cellStyle name="Note 6 4 3 3" xfId="5693"/>
    <cellStyle name="Note 6 4 4" xfId="3061"/>
    <cellStyle name="Note 6 4 4 2" xfId="5695"/>
    <cellStyle name="Note 6 4 5" xfId="3062"/>
    <cellStyle name="Note 6 4 5 2" xfId="5696"/>
    <cellStyle name="Note 6 4 6" xfId="3739"/>
    <cellStyle name="Note 7 2" xfId="3063"/>
    <cellStyle name="Note 7 2 2" xfId="3064"/>
    <cellStyle name="Note 7 2 2 2" xfId="3065"/>
    <cellStyle name="Note 7 2 2 2 2" xfId="3066"/>
    <cellStyle name="Note 7 2 2 2 2 2" xfId="5698"/>
    <cellStyle name="Note 7 2 2 2 3" xfId="5697"/>
    <cellStyle name="Note 7 2 2 3" xfId="3067"/>
    <cellStyle name="Note 7 2 2 3 2" xfId="5699"/>
    <cellStyle name="Note 7 2 2 4" xfId="3068"/>
    <cellStyle name="Note 7 2 2 4 2" xfId="5700"/>
    <cellStyle name="Note 7 2 2 5" xfId="4047"/>
    <cellStyle name="Note 7 2 3" xfId="3069"/>
    <cellStyle name="Note 7 2 3 2" xfId="3070"/>
    <cellStyle name="Note 7 2 3 2 2" xfId="5702"/>
    <cellStyle name="Note 7 2 3 3" xfId="5701"/>
    <cellStyle name="Note 7 2 4" xfId="3071"/>
    <cellStyle name="Note 7 2 4 2" xfId="5703"/>
    <cellStyle name="Note 7 2 5" xfId="3072"/>
    <cellStyle name="Note 7 2 5 2" xfId="5704"/>
    <cellStyle name="Note 7 2 6" xfId="3740"/>
    <cellStyle name="Note 7 3" xfId="3073"/>
    <cellStyle name="Note 7 3 2" xfId="3074"/>
    <cellStyle name="Note 7 3 2 2" xfId="3075"/>
    <cellStyle name="Note 7 3 2 2 2" xfId="3076"/>
    <cellStyle name="Note 7 3 2 2 2 2" xfId="5706"/>
    <cellStyle name="Note 7 3 2 2 3" xfId="5705"/>
    <cellStyle name="Note 7 3 2 3" xfId="3077"/>
    <cellStyle name="Note 7 3 2 3 2" xfId="5707"/>
    <cellStyle name="Note 7 3 2 4" xfId="3078"/>
    <cellStyle name="Note 7 3 2 4 2" xfId="5708"/>
    <cellStyle name="Note 7 3 2 5" xfId="4048"/>
    <cellStyle name="Note 7 3 3" xfId="3079"/>
    <cellStyle name="Note 7 3 3 2" xfId="3080"/>
    <cellStyle name="Note 7 3 3 2 2" xfId="5710"/>
    <cellStyle name="Note 7 3 3 3" xfId="5709"/>
    <cellStyle name="Note 7 3 4" xfId="3081"/>
    <cellStyle name="Note 7 3 4 2" xfId="5711"/>
    <cellStyle name="Note 7 3 5" xfId="3082"/>
    <cellStyle name="Note 7 3 5 2" xfId="5712"/>
    <cellStyle name="Note 7 3 6" xfId="3741"/>
    <cellStyle name="Note 7 4" xfId="3083"/>
    <cellStyle name="Note 7 4 2" xfId="3084"/>
    <cellStyle name="Note 7 4 2 2" xfId="3085"/>
    <cellStyle name="Note 7 4 2 2 2" xfId="3086"/>
    <cellStyle name="Note 7 4 2 2 2 2" xfId="5714"/>
    <cellStyle name="Note 7 4 2 2 3" xfId="5713"/>
    <cellStyle name="Note 7 4 2 3" xfId="3087"/>
    <cellStyle name="Note 7 4 2 3 2" xfId="5715"/>
    <cellStyle name="Note 7 4 2 4" xfId="3088"/>
    <cellStyle name="Note 7 4 2 4 2" xfId="5716"/>
    <cellStyle name="Note 7 4 2 5" xfId="4049"/>
    <cellStyle name="Note 7 4 3" xfId="3089"/>
    <cellStyle name="Note 7 4 3 2" xfId="3090"/>
    <cellStyle name="Note 7 4 3 2 2" xfId="5718"/>
    <cellStyle name="Note 7 4 3 3" xfId="5717"/>
    <cellStyle name="Note 7 4 4" xfId="3091"/>
    <cellStyle name="Note 7 4 4 2" xfId="5719"/>
    <cellStyle name="Note 7 4 5" xfId="3092"/>
    <cellStyle name="Note 7 4 5 2" xfId="5720"/>
    <cellStyle name="Note 7 4 6" xfId="3742"/>
    <cellStyle name="Note 8 2" xfId="3093"/>
    <cellStyle name="Note 8 2 2" xfId="3094"/>
    <cellStyle name="Note 8 2 2 2" xfId="3095"/>
    <cellStyle name="Note 8 2 2 2 2" xfId="3096"/>
    <cellStyle name="Note 8 2 2 2 2 2" xfId="5722"/>
    <cellStyle name="Note 8 2 2 2 3" xfId="5721"/>
    <cellStyle name="Note 8 2 2 3" xfId="3097"/>
    <cellStyle name="Note 8 2 2 3 2" xfId="5723"/>
    <cellStyle name="Note 8 2 2 4" xfId="3098"/>
    <cellStyle name="Note 8 2 2 4 2" xfId="5724"/>
    <cellStyle name="Note 8 2 2 5" xfId="4050"/>
    <cellStyle name="Note 8 2 3" xfId="3099"/>
    <cellStyle name="Note 8 2 3 2" xfId="3100"/>
    <cellStyle name="Note 8 2 3 2 2" xfId="5726"/>
    <cellStyle name="Note 8 2 3 3" xfId="5725"/>
    <cellStyle name="Note 8 2 4" xfId="3101"/>
    <cellStyle name="Note 8 2 4 2" xfId="5727"/>
    <cellStyle name="Note 8 2 5" xfId="3102"/>
    <cellStyle name="Note 8 2 5 2" xfId="5728"/>
    <cellStyle name="Note 8 2 6" xfId="3743"/>
    <cellStyle name="Note 8 3" xfId="3103"/>
    <cellStyle name="Note 8 3 2" xfId="3104"/>
    <cellStyle name="Note 8 3 2 2" xfId="3105"/>
    <cellStyle name="Note 8 3 2 2 2" xfId="3106"/>
    <cellStyle name="Note 8 3 2 2 2 2" xfId="5730"/>
    <cellStyle name="Note 8 3 2 2 3" xfId="5729"/>
    <cellStyle name="Note 8 3 2 3" xfId="3107"/>
    <cellStyle name="Note 8 3 2 3 2" xfId="5731"/>
    <cellStyle name="Note 8 3 2 4" xfId="3108"/>
    <cellStyle name="Note 8 3 2 4 2" xfId="5732"/>
    <cellStyle name="Note 8 3 2 5" xfId="4051"/>
    <cellStyle name="Note 8 3 3" xfId="3109"/>
    <cellStyle name="Note 8 3 3 2" xfId="3110"/>
    <cellStyle name="Note 8 3 3 2 2" xfId="5734"/>
    <cellStyle name="Note 8 3 3 3" xfId="5733"/>
    <cellStyle name="Note 8 3 4" xfId="3111"/>
    <cellStyle name="Note 8 3 4 2" xfId="5735"/>
    <cellStyle name="Note 8 3 5" xfId="3112"/>
    <cellStyle name="Note 8 3 5 2" xfId="5736"/>
    <cellStyle name="Note 8 3 6" xfId="3744"/>
    <cellStyle name="Note 8 4" xfId="3113"/>
    <cellStyle name="Note 8 4 2" xfId="3114"/>
    <cellStyle name="Note 8 4 2 2" xfId="3115"/>
    <cellStyle name="Note 8 4 2 2 2" xfId="3116"/>
    <cellStyle name="Note 8 4 2 2 2 2" xfId="5738"/>
    <cellStyle name="Note 8 4 2 2 3" xfId="5737"/>
    <cellStyle name="Note 8 4 2 3" xfId="3117"/>
    <cellStyle name="Note 8 4 2 3 2" xfId="5739"/>
    <cellStyle name="Note 8 4 2 4" xfId="3118"/>
    <cellStyle name="Note 8 4 2 4 2" xfId="5740"/>
    <cellStyle name="Note 8 4 2 5" xfId="4052"/>
    <cellStyle name="Note 8 4 3" xfId="3119"/>
    <cellStyle name="Note 8 4 3 2" xfId="3120"/>
    <cellStyle name="Note 8 4 3 2 2" xfId="5742"/>
    <cellStyle name="Note 8 4 3 3" xfId="5741"/>
    <cellStyle name="Note 8 4 4" xfId="3121"/>
    <cellStyle name="Note 8 4 4 2" xfId="5743"/>
    <cellStyle name="Note 8 4 5" xfId="3122"/>
    <cellStyle name="Note 8 4 5 2" xfId="5744"/>
    <cellStyle name="Note 8 4 6" xfId="3745"/>
    <cellStyle name="Note 9 2" xfId="3123"/>
    <cellStyle name="Note 9 2 2" xfId="3124"/>
    <cellStyle name="Note 9 2 2 2" xfId="3125"/>
    <cellStyle name="Note 9 2 2 2 2" xfId="3126"/>
    <cellStyle name="Note 9 2 2 2 2 2" xfId="5746"/>
    <cellStyle name="Note 9 2 2 2 3" xfId="5745"/>
    <cellStyle name="Note 9 2 2 3" xfId="3127"/>
    <cellStyle name="Note 9 2 2 3 2" xfId="5747"/>
    <cellStyle name="Note 9 2 2 4" xfId="3128"/>
    <cellStyle name="Note 9 2 2 4 2" xfId="5748"/>
    <cellStyle name="Note 9 2 2 5" xfId="4053"/>
    <cellStyle name="Note 9 2 3" xfId="3129"/>
    <cellStyle name="Note 9 2 3 2" xfId="3130"/>
    <cellStyle name="Note 9 2 3 2 2" xfId="5750"/>
    <cellStyle name="Note 9 2 3 3" xfId="5749"/>
    <cellStyle name="Note 9 2 4" xfId="3131"/>
    <cellStyle name="Note 9 2 4 2" xfId="5751"/>
    <cellStyle name="Note 9 2 5" xfId="3132"/>
    <cellStyle name="Note 9 2 5 2" xfId="5752"/>
    <cellStyle name="Note 9 2 6" xfId="3746"/>
    <cellStyle name="Note 9 3" xfId="3133"/>
    <cellStyle name="Note 9 3 2" xfId="3134"/>
    <cellStyle name="Note 9 3 2 2" xfId="3135"/>
    <cellStyle name="Note 9 3 2 2 2" xfId="3136"/>
    <cellStyle name="Note 9 3 2 2 2 2" xfId="5754"/>
    <cellStyle name="Note 9 3 2 2 3" xfId="5753"/>
    <cellStyle name="Note 9 3 2 3" xfId="3137"/>
    <cellStyle name="Note 9 3 2 3 2" xfId="5755"/>
    <cellStyle name="Note 9 3 2 4" xfId="3138"/>
    <cellStyle name="Note 9 3 2 4 2" xfId="5756"/>
    <cellStyle name="Note 9 3 2 5" xfId="4054"/>
    <cellStyle name="Note 9 3 3" xfId="3139"/>
    <cellStyle name="Note 9 3 3 2" xfId="3140"/>
    <cellStyle name="Note 9 3 3 2 2" xfId="5758"/>
    <cellStyle name="Note 9 3 3 3" xfId="5757"/>
    <cellStyle name="Note 9 3 4" xfId="3141"/>
    <cellStyle name="Note 9 3 4 2" xfId="5759"/>
    <cellStyle name="Note 9 3 5" xfId="3142"/>
    <cellStyle name="Note 9 3 5 2" xfId="5760"/>
    <cellStyle name="Note 9 3 6" xfId="3747"/>
    <cellStyle name="Note 9 4" xfId="3143"/>
    <cellStyle name="Note 9 4 2" xfId="3144"/>
    <cellStyle name="Note 9 4 2 2" xfId="3145"/>
    <cellStyle name="Note 9 4 2 2 2" xfId="3146"/>
    <cellStyle name="Note 9 4 2 2 2 2" xfId="5762"/>
    <cellStyle name="Note 9 4 2 2 3" xfId="5761"/>
    <cellStyle name="Note 9 4 2 3" xfId="3147"/>
    <cellStyle name="Note 9 4 2 3 2" xfId="5763"/>
    <cellStyle name="Note 9 4 2 4" xfId="3148"/>
    <cellStyle name="Note 9 4 2 4 2" xfId="5764"/>
    <cellStyle name="Note 9 4 2 5" xfId="4055"/>
    <cellStyle name="Note 9 4 3" xfId="3149"/>
    <cellStyle name="Note 9 4 3 2" xfId="3150"/>
    <cellStyle name="Note 9 4 3 2 2" xfId="5766"/>
    <cellStyle name="Note 9 4 3 3" xfId="5765"/>
    <cellStyle name="Note 9 4 4" xfId="3151"/>
    <cellStyle name="Note 9 4 4 2" xfId="5767"/>
    <cellStyle name="Note 9 4 5" xfId="3152"/>
    <cellStyle name="Note 9 4 5 2" xfId="5768"/>
    <cellStyle name="Note 9 4 6" xfId="3748"/>
    <cellStyle name="Output 2" xfId="3153"/>
    <cellStyle name="Output 2 2" xfId="3154"/>
    <cellStyle name="Output 2 2 10" xfId="6216"/>
    <cellStyle name="Output 2 2 2" xfId="3155"/>
    <cellStyle name="Output 2 2 2 2" xfId="3156"/>
    <cellStyle name="Output 2 2 2 2 2" xfId="3157"/>
    <cellStyle name="Output 2 2 2 2 2 2" xfId="5769"/>
    <cellStyle name="Output 2 2 2 2 2 3" xfId="5891"/>
    <cellStyle name="Output 2 2 2 2 3" xfId="3158"/>
    <cellStyle name="Output 2 2 2 2 3 2" xfId="5770"/>
    <cellStyle name="Output 2 2 2 2 3 3" xfId="5892"/>
    <cellStyle name="Output 2 2 2 2 4" xfId="3891"/>
    <cellStyle name="Output 2 2 2 2 5" xfId="4115"/>
    <cellStyle name="Output 2 2 2 3" xfId="3159"/>
    <cellStyle name="Output 2 2 2 3 2" xfId="5771"/>
    <cellStyle name="Output 2 2 2 3 3" xfId="5893"/>
    <cellStyle name="Output 2 2 2 4" xfId="3160"/>
    <cellStyle name="Output 2 2 2 4 2" xfId="5772"/>
    <cellStyle name="Output 2 2 2 4 3" xfId="5894"/>
    <cellStyle name="Output 2 2 2 5" xfId="3767"/>
    <cellStyle name="Output 2 2 3" xfId="3161"/>
    <cellStyle name="Output 2 2 3 2" xfId="3162"/>
    <cellStyle name="Output 2 2 3 2 2" xfId="3163"/>
    <cellStyle name="Output 2 2 3 2 2 2" xfId="5773"/>
    <cellStyle name="Output 2 2 3 2 2 3" xfId="5895"/>
    <cellStyle name="Output 2 2 3 2 3" xfId="3164"/>
    <cellStyle name="Output 2 2 3 2 3 2" xfId="5774"/>
    <cellStyle name="Output 2 2 3 2 3 3" xfId="5896"/>
    <cellStyle name="Output 2 2 3 2 4" xfId="3917"/>
    <cellStyle name="Output 2 2 3 2 5" xfId="4110"/>
    <cellStyle name="Output 2 2 3 3" xfId="3165"/>
    <cellStyle name="Output 2 2 3 3 2" xfId="5775"/>
    <cellStyle name="Output 2 2 3 3 3" xfId="5897"/>
    <cellStyle name="Output 2 2 3 4" xfId="3166"/>
    <cellStyle name="Output 2 2 3 4 2" xfId="5776"/>
    <cellStyle name="Output 2 2 3 4 3" xfId="5898"/>
    <cellStyle name="Output 2 2 3 5" xfId="3562"/>
    <cellStyle name="Output 2 2 4" xfId="3167"/>
    <cellStyle name="Output 2 2 4 2" xfId="3168"/>
    <cellStyle name="Output 2 2 4 2 2" xfId="3169"/>
    <cellStyle name="Output 2 2 4 2 2 2" xfId="5777"/>
    <cellStyle name="Output 2 2 4 2 2 3" xfId="5899"/>
    <cellStyle name="Output 2 2 4 2 3" xfId="3170"/>
    <cellStyle name="Output 2 2 4 2 3 2" xfId="5778"/>
    <cellStyle name="Output 2 2 4 2 3 3" xfId="5900"/>
    <cellStyle name="Output 2 2 4 2 4" xfId="3872"/>
    <cellStyle name="Output 2 2 4 2 5" xfId="4124"/>
    <cellStyle name="Output 2 2 4 3" xfId="3171"/>
    <cellStyle name="Output 2 2 4 3 2" xfId="5779"/>
    <cellStyle name="Output 2 2 4 3 3" xfId="5901"/>
    <cellStyle name="Output 2 2 4 4" xfId="3172"/>
    <cellStyle name="Output 2 2 4 4 2" xfId="5780"/>
    <cellStyle name="Output 2 2 4 4 3" xfId="5902"/>
    <cellStyle name="Output 2 2 4 5" xfId="3785"/>
    <cellStyle name="Output 2 2 5" xfId="3173"/>
    <cellStyle name="Output 2 2 5 2" xfId="3174"/>
    <cellStyle name="Output 2 2 5 2 2" xfId="5781"/>
    <cellStyle name="Output 2 2 5 2 3" xfId="5903"/>
    <cellStyle name="Output 2 2 5 3" xfId="3175"/>
    <cellStyle name="Output 2 2 5 3 2" xfId="5782"/>
    <cellStyle name="Output 2 2 5 3 3" xfId="5904"/>
    <cellStyle name="Output 2 2 5 4" xfId="3836"/>
    <cellStyle name="Output 2 2 5 5" xfId="4136"/>
    <cellStyle name="Output 2 2 6" xfId="3176"/>
    <cellStyle name="Output 2 2 6 2" xfId="5783"/>
    <cellStyle name="Output 2 2 6 3" xfId="5905"/>
    <cellStyle name="Output 2 2 7" xfId="3177"/>
    <cellStyle name="Output 2 2 7 2" xfId="5784"/>
    <cellStyle name="Output 2 2 7 3" xfId="5906"/>
    <cellStyle name="Output 2 2 8" xfId="3519"/>
    <cellStyle name="Output 2 2 9" xfId="6079"/>
    <cellStyle name="Output 2 3" xfId="3178"/>
    <cellStyle name="Output 2 3 2" xfId="3179"/>
    <cellStyle name="Output 2 3 2 2" xfId="3180"/>
    <cellStyle name="Output 2 3 2 2 2" xfId="5785"/>
    <cellStyle name="Output 2 3 2 2 3" xfId="5907"/>
    <cellStyle name="Output 2 3 2 3" xfId="3181"/>
    <cellStyle name="Output 2 3 2 3 2" xfId="5786"/>
    <cellStyle name="Output 2 3 2 3 3" xfId="5908"/>
    <cellStyle name="Output 2 3 2 4" xfId="3879"/>
    <cellStyle name="Output 2 3 2 5" xfId="4120"/>
    <cellStyle name="Output 2 3 3" xfId="3182"/>
    <cellStyle name="Output 2 3 3 2" xfId="5787"/>
    <cellStyle name="Output 2 3 3 3" xfId="5909"/>
    <cellStyle name="Output 2 3 4" xfId="3183"/>
    <cellStyle name="Output 2 3 4 2" xfId="5788"/>
    <cellStyle name="Output 2 3 4 3" xfId="5910"/>
    <cellStyle name="Output 2 3 5" xfId="3779"/>
    <cellStyle name="Output 2 4" xfId="3184"/>
    <cellStyle name="Output 2 4 2" xfId="3185"/>
    <cellStyle name="Output 2 4 2 2" xfId="3186"/>
    <cellStyle name="Output 2 4 2 2 2" xfId="5789"/>
    <cellStyle name="Output 2 4 2 2 3" xfId="5911"/>
    <cellStyle name="Output 2 4 2 3" xfId="3187"/>
    <cellStyle name="Output 2 4 2 3 2" xfId="5790"/>
    <cellStyle name="Output 2 4 2 3 3" xfId="5912"/>
    <cellStyle name="Output 2 4 2 4" xfId="3866"/>
    <cellStyle name="Output 2 4 2 5" xfId="3901"/>
    <cellStyle name="Output 2 4 3" xfId="3188"/>
    <cellStyle name="Output 2 4 3 2" xfId="5791"/>
    <cellStyle name="Output 2 4 3 3" xfId="5913"/>
    <cellStyle name="Output 2 4 4" xfId="3189"/>
    <cellStyle name="Output 2 4 4 2" xfId="5792"/>
    <cellStyle name="Output 2 4 4 3" xfId="5914"/>
    <cellStyle name="Output 2 4 5" xfId="3791"/>
    <cellStyle name="Output 2 5" xfId="3190"/>
    <cellStyle name="Output 2 5 2" xfId="3191"/>
    <cellStyle name="Output 2 5 2 2" xfId="3192"/>
    <cellStyle name="Output 2 5 2 2 2" xfId="5793"/>
    <cellStyle name="Output 2 5 2 2 3" xfId="5915"/>
    <cellStyle name="Output 2 5 2 3" xfId="3193"/>
    <cellStyle name="Output 2 5 2 3 2" xfId="5794"/>
    <cellStyle name="Output 2 5 2 3 3" xfId="5916"/>
    <cellStyle name="Output 2 5 2 4" xfId="3864"/>
    <cellStyle name="Output 2 5 2 5" xfId="4129"/>
    <cellStyle name="Output 2 5 3" xfId="3194"/>
    <cellStyle name="Output 2 5 3 2" xfId="5795"/>
    <cellStyle name="Output 2 5 3 3" xfId="5917"/>
    <cellStyle name="Output 2 5 4" xfId="3195"/>
    <cellStyle name="Output 2 5 4 2" xfId="5796"/>
    <cellStyle name="Output 2 5 4 3" xfId="5918"/>
    <cellStyle name="Output 2 5 5" xfId="3793"/>
    <cellStyle name="Output 2 6" xfId="3196"/>
    <cellStyle name="Output 2 7" xfId="3518"/>
    <cellStyle name="Output 2 8" xfId="6078"/>
    <cellStyle name="Output 2 9" xfId="6215"/>
    <cellStyle name="Output 3" xfId="3325"/>
    <cellStyle name="Percent" xfId="6328" builtinId="5"/>
    <cellStyle name="Percent 11" xfId="3197"/>
    <cellStyle name="Percent 2" xfId="61"/>
    <cellStyle name="Percent 2 10" xfId="3198"/>
    <cellStyle name="Percent 2 11" xfId="3199"/>
    <cellStyle name="Percent 2 12" xfId="3200"/>
    <cellStyle name="Percent 2 13" xfId="3201"/>
    <cellStyle name="Percent 2 2" xfId="62"/>
    <cellStyle name="Percent 2 2 2" xfId="3202"/>
    <cellStyle name="Percent 2 2 2 2" xfId="3203"/>
    <cellStyle name="Percent 2 2 2 2 2" xfId="3204"/>
    <cellStyle name="Percent 2 2 2 3" xfId="3205"/>
    <cellStyle name="Percent 2 2 2 4" xfId="3206"/>
    <cellStyle name="Percent 2 2 2 5" xfId="3207"/>
    <cellStyle name="Percent 2 2 3" xfId="3208"/>
    <cellStyle name="Percent 2 2 3 2" xfId="3209"/>
    <cellStyle name="Percent 2 2 4" xfId="3210"/>
    <cellStyle name="Percent 2 2 5" xfId="3211"/>
    <cellStyle name="Percent 2 2 6" xfId="3212"/>
    <cellStyle name="Percent 2 3" xfId="3213"/>
    <cellStyle name="Percent 2 3 2" xfId="3214"/>
    <cellStyle name="Percent 2 3 2 2" xfId="3215"/>
    <cellStyle name="Percent 2 3 2 2 2" xfId="3216"/>
    <cellStyle name="Percent 2 3 2 3" xfId="3217"/>
    <cellStyle name="Percent 2 3 2 4" xfId="3218"/>
    <cellStyle name="Percent 2 3 3" xfId="3219"/>
    <cellStyle name="Percent 2 3 3 2" xfId="3220"/>
    <cellStyle name="Percent 2 3 3 2 2" xfId="3221"/>
    <cellStyle name="Percent 2 3 3 3" xfId="3222"/>
    <cellStyle name="Percent 2 3 4" xfId="3223"/>
    <cellStyle name="Percent 2 3 4 2" xfId="3224"/>
    <cellStyle name="Percent 2 3 5" xfId="3225"/>
    <cellStyle name="Percent 2 3 6" xfId="3226"/>
    <cellStyle name="Percent 2 3 7" xfId="3227"/>
    <cellStyle name="Percent 2 4" xfId="3228"/>
    <cellStyle name="Percent 2 4 2" xfId="3229"/>
    <cellStyle name="Percent 2 4 2 2" xfId="3230"/>
    <cellStyle name="Percent 2 4 3" xfId="3231"/>
    <cellStyle name="Percent 2 4 4" xfId="3232"/>
    <cellStyle name="Percent 2 4 5" xfId="3233"/>
    <cellStyle name="Percent 2 5" xfId="3234"/>
    <cellStyle name="Percent 2 5 2" xfId="3235"/>
    <cellStyle name="Percent 2 5 3" xfId="3236"/>
    <cellStyle name="Percent 2 5 4" xfId="3521"/>
    <cellStyle name="Percent 2 6" xfId="3237"/>
    <cellStyle name="Percent 2 6 2" xfId="3238"/>
    <cellStyle name="Percent 2 7" xfId="3239"/>
    <cellStyle name="Percent 2 7 2" xfId="3240"/>
    <cellStyle name="Percent 2 8" xfId="3241"/>
    <cellStyle name="Percent 2 9" xfId="3242"/>
    <cellStyle name="Percent 3" xfId="3243"/>
    <cellStyle name="Percent 3 10" xfId="3244"/>
    <cellStyle name="Percent 3 11" xfId="3245"/>
    <cellStyle name="Percent 3 12" xfId="3246"/>
    <cellStyle name="Percent 3 13" xfId="3247"/>
    <cellStyle name="Percent 3 2" xfId="3248"/>
    <cellStyle name="Percent 3 3" xfId="3249"/>
    <cellStyle name="Percent 3 4" xfId="3250"/>
    <cellStyle name="Percent 3 5" xfId="3251"/>
    <cellStyle name="Percent 3 6" xfId="3252"/>
    <cellStyle name="Percent 3 7" xfId="3253"/>
    <cellStyle name="Percent 3 8" xfId="3254"/>
    <cellStyle name="Percent 3 9" xfId="3255"/>
    <cellStyle name="Percent 4" xfId="3256"/>
    <cellStyle name="Percent 4 2" xfId="3257"/>
    <cellStyle name="Percent 4 3" xfId="3258"/>
    <cellStyle name="Percent 4 4" xfId="3259"/>
    <cellStyle name="Percent 5" xfId="3260"/>
    <cellStyle name="Percent 5 2" xfId="3261"/>
    <cellStyle name="Percent 5 3" xfId="3262"/>
    <cellStyle name="Percent 6" xfId="3263"/>
    <cellStyle name="Percent 7" xfId="3264"/>
    <cellStyle name="Percent 7 2" xfId="5833"/>
    <cellStyle name="Percent 8" xfId="3749"/>
    <cellStyle name="SUb Hd" xfId="3265"/>
    <cellStyle name="SUb Hd 2" xfId="6320"/>
    <cellStyle name="Sub Hd-mil" xfId="3266"/>
    <cellStyle name="Sub Hd-mil 2" xfId="6321"/>
    <cellStyle name="Title 2" xfId="3267"/>
    <cellStyle name="Title 2 2" xfId="3268"/>
    <cellStyle name="Title 2 3" xfId="3522"/>
    <cellStyle name="Title 2 4" xfId="6080"/>
    <cellStyle name="Title 2 5" xfId="6217"/>
    <cellStyle name="Title 2 6" xfId="6322"/>
    <cellStyle name="Title 3" xfId="3316"/>
    <cellStyle name="Total 2" xfId="3269"/>
    <cellStyle name="total 2 10" xfId="6323"/>
    <cellStyle name="Total 2 2" xfId="3270"/>
    <cellStyle name="Total 2 2 10" xfId="6219"/>
    <cellStyle name="Total 2 2 2" xfId="3271"/>
    <cellStyle name="Total 2 2 2 2" xfId="3272"/>
    <cellStyle name="Total 2 2 2 2 2" xfId="3273"/>
    <cellStyle name="Total 2 2 2 2 2 2" xfId="5797"/>
    <cellStyle name="Total 2 2 2 2 2 3" xfId="5919"/>
    <cellStyle name="Total 2 2 2 2 3" xfId="3274"/>
    <cellStyle name="Total 2 2 2 2 3 2" xfId="5798"/>
    <cellStyle name="Total 2 2 2 2 3 3" xfId="5920"/>
    <cellStyle name="Total 2 2 2 2 4" xfId="3892"/>
    <cellStyle name="Total 2 2 2 2 5" xfId="3847"/>
    <cellStyle name="Total 2 2 2 3" xfId="3275"/>
    <cellStyle name="Total 2 2 2 3 2" xfId="5799"/>
    <cellStyle name="Total 2 2 2 3 3" xfId="5921"/>
    <cellStyle name="Total 2 2 2 4" xfId="3276"/>
    <cellStyle name="Total 2 2 2 4 2" xfId="5800"/>
    <cellStyle name="Total 2 2 2 4 3" xfId="5922"/>
    <cellStyle name="Total 2 2 2 5" xfId="3766"/>
    <cellStyle name="Total 2 2 3" xfId="3277"/>
    <cellStyle name="Total 2 2 3 2" xfId="3278"/>
    <cellStyle name="Total 2 2 3 2 2" xfId="3279"/>
    <cellStyle name="Total 2 2 3 2 2 2" xfId="5801"/>
    <cellStyle name="Total 2 2 3 2 2 3" xfId="5923"/>
    <cellStyle name="Total 2 2 3 2 3" xfId="3280"/>
    <cellStyle name="Total 2 2 3 2 3 2" xfId="5802"/>
    <cellStyle name="Total 2 2 3 2 3 3" xfId="5924"/>
    <cellStyle name="Total 2 2 3 2 4" xfId="3918"/>
    <cellStyle name="Total 2 2 3 2 5" xfId="4109"/>
    <cellStyle name="Total 2 2 3 3" xfId="3281"/>
    <cellStyle name="Total 2 2 3 3 2" xfId="5803"/>
    <cellStyle name="Total 2 2 3 3 3" xfId="5925"/>
    <cellStyle name="Total 2 2 3 4" xfId="3282"/>
    <cellStyle name="Total 2 2 3 4 2" xfId="5804"/>
    <cellStyle name="Total 2 2 3 4 3" xfId="5926"/>
    <cellStyle name="Total 2 2 3 5" xfId="3561"/>
    <cellStyle name="Total 2 2 4" xfId="3283"/>
    <cellStyle name="Total 2 2 4 2" xfId="3284"/>
    <cellStyle name="Total 2 2 4 2 2" xfId="3285"/>
    <cellStyle name="Total 2 2 4 2 2 2" xfId="5805"/>
    <cellStyle name="Total 2 2 4 2 2 3" xfId="5927"/>
    <cellStyle name="Total 2 2 4 2 3" xfId="3286"/>
    <cellStyle name="Total 2 2 4 2 3 2" xfId="5806"/>
    <cellStyle name="Total 2 2 4 2 3 3" xfId="5928"/>
    <cellStyle name="Total 2 2 4 2 4" xfId="3873"/>
    <cellStyle name="Total 2 2 4 2 5" xfId="4123"/>
    <cellStyle name="Total 2 2 4 3" xfId="3287"/>
    <cellStyle name="Total 2 2 4 3 2" xfId="5807"/>
    <cellStyle name="Total 2 2 4 3 3" xfId="5929"/>
    <cellStyle name="Total 2 2 4 4" xfId="3288"/>
    <cellStyle name="Total 2 2 4 4 2" xfId="5808"/>
    <cellStyle name="Total 2 2 4 4 3" xfId="5930"/>
    <cellStyle name="Total 2 2 4 5" xfId="3784"/>
    <cellStyle name="Total 2 2 5" xfId="3289"/>
    <cellStyle name="Total 2 2 5 2" xfId="3290"/>
    <cellStyle name="Total 2 2 5 2 2" xfId="5809"/>
    <cellStyle name="Total 2 2 5 2 3" xfId="5931"/>
    <cellStyle name="Total 2 2 5 3" xfId="3291"/>
    <cellStyle name="Total 2 2 5 3 2" xfId="5810"/>
    <cellStyle name="Total 2 2 5 3 3" xfId="5932"/>
    <cellStyle name="Total 2 2 5 4" xfId="3837"/>
    <cellStyle name="Total 2 2 5 5" xfId="4135"/>
    <cellStyle name="Total 2 2 6" xfId="3292"/>
    <cellStyle name="Total 2 2 6 2" xfId="5811"/>
    <cellStyle name="Total 2 2 6 3" xfId="5933"/>
    <cellStyle name="Total 2 2 7" xfId="3293"/>
    <cellStyle name="Total 2 2 7 2" xfId="5812"/>
    <cellStyle name="Total 2 2 7 3" xfId="5934"/>
    <cellStyle name="Total 2 2 8" xfId="3524"/>
    <cellStyle name="Total 2 2 9" xfId="6082"/>
    <cellStyle name="Total 2 3" xfId="3294"/>
    <cellStyle name="Total 2 3 2" xfId="3295"/>
    <cellStyle name="Total 2 3 2 2" xfId="3296"/>
    <cellStyle name="Total 2 3 2 2 2" xfId="5813"/>
    <cellStyle name="Total 2 3 2 2 3" xfId="5935"/>
    <cellStyle name="Total 2 3 2 3" xfId="3297"/>
    <cellStyle name="Total 2 3 2 3 2" xfId="5814"/>
    <cellStyle name="Total 2 3 2 3 3" xfId="5936"/>
    <cellStyle name="Total 2 3 2 4" xfId="3880"/>
    <cellStyle name="Total 2 3 2 5" xfId="4119"/>
    <cellStyle name="Total 2 3 3" xfId="3298"/>
    <cellStyle name="Total 2 3 3 2" xfId="5815"/>
    <cellStyle name="Total 2 3 3 3" xfId="5937"/>
    <cellStyle name="Total 2 3 4" xfId="3299"/>
    <cellStyle name="Total 2 3 4 2" xfId="5816"/>
    <cellStyle name="Total 2 3 4 3" xfId="5938"/>
    <cellStyle name="Total 2 3 5" xfId="3778"/>
    <cellStyle name="Total 2 4" xfId="3300"/>
    <cellStyle name="Total 2 4 2" xfId="3301"/>
    <cellStyle name="Total 2 4 2 2" xfId="3302"/>
    <cellStyle name="Total 2 4 2 2 2" xfId="5817"/>
    <cellStyle name="Total 2 4 2 2 3" xfId="5939"/>
    <cellStyle name="Total 2 4 2 3" xfId="3303"/>
    <cellStyle name="Total 2 4 2 3 2" xfId="5818"/>
    <cellStyle name="Total 2 4 2 3 3" xfId="5940"/>
    <cellStyle name="Total 2 4 2 4" xfId="3865"/>
    <cellStyle name="Total 2 4 2 5" xfId="4128"/>
    <cellStyle name="Total 2 4 3" xfId="3304"/>
    <cellStyle name="Total 2 4 3 2" xfId="5819"/>
    <cellStyle name="Total 2 4 3 3" xfId="5941"/>
    <cellStyle name="Total 2 4 4" xfId="3305"/>
    <cellStyle name="Total 2 4 4 2" xfId="5820"/>
    <cellStyle name="Total 2 4 4 3" xfId="5942"/>
    <cellStyle name="Total 2 4 5" xfId="3792"/>
    <cellStyle name="Total 2 5" xfId="3306"/>
    <cellStyle name="Total 2 5 2" xfId="3307"/>
    <cellStyle name="Total 2 5 2 2" xfId="3308"/>
    <cellStyle name="Total 2 5 2 2 2" xfId="5821"/>
    <cellStyle name="Total 2 5 2 2 3" xfId="5943"/>
    <cellStyle name="Total 2 5 2 3" xfId="3309"/>
    <cellStyle name="Total 2 5 2 3 2" xfId="5822"/>
    <cellStyle name="Total 2 5 2 3 3" xfId="5944"/>
    <cellStyle name="Total 2 5 2 4" xfId="3870"/>
    <cellStyle name="Total 2 5 2 5" xfId="4126"/>
    <cellStyle name="Total 2 5 3" xfId="3310"/>
    <cellStyle name="Total 2 5 3 2" xfId="5823"/>
    <cellStyle name="Total 2 5 3 3" xfId="5945"/>
    <cellStyle name="Total 2 5 4" xfId="3311"/>
    <cellStyle name="Total 2 5 4 2" xfId="5824"/>
    <cellStyle name="Total 2 5 4 3" xfId="5946"/>
    <cellStyle name="Total 2 5 5" xfId="3787"/>
    <cellStyle name="total 2 6" xfId="3312"/>
    <cellStyle name="Total 2 7" xfId="3523"/>
    <cellStyle name="Total 2 8" xfId="6081"/>
    <cellStyle name="Total 2 9" xfId="6218"/>
    <cellStyle name="Total 3" xfId="3331"/>
    <cellStyle name="V Line" xfId="3313"/>
    <cellStyle name="Warning Text 2" xfId="3314"/>
    <cellStyle name="Warning Text 2 2" xfId="3525"/>
    <cellStyle name="Warning Text 2 3" xfId="6083"/>
    <cellStyle name="Warning Text 2 4" xfId="6220"/>
    <cellStyle name="Warning Text 3" xfId="3329"/>
    <cellStyle name="一般_t1" xfId="331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8072"/>
      <color rgb="FFFF9999"/>
      <color rgb="FF4BACC6"/>
      <color rgb="FF66CCFF"/>
      <color rgb="FFAE38AE"/>
      <color rgb="FF7C287C"/>
      <color rgb="FF0000FF"/>
      <color rgb="FFE4F9FC"/>
      <color rgb="FFD6F6FA"/>
      <color rgb="FFFCE6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201362</xdr:rowOff>
    </xdr:from>
    <xdr:to>
      <xdr:col>4</xdr:col>
      <xdr:colOff>23813</xdr:colOff>
      <xdr:row>82</xdr:row>
      <xdr:rowOff>81670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8055445"/>
          <a:ext cx="1674813" cy="33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2779046</xdr:colOff>
      <xdr:row>83</xdr:row>
      <xdr:rowOff>-1</xdr:rowOff>
    </xdr:from>
    <xdr:to>
      <xdr:col>4</xdr:col>
      <xdr:colOff>3265661</xdr:colOff>
      <xdr:row>85</xdr:row>
      <xdr:rowOff>270624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91840" y="15284823"/>
          <a:ext cx="486615" cy="69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10</xdr:col>
      <xdr:colOff>815028</xdr:colOff>
      <xdr:row>2</xdr:row>
      <xdr:rowOff>22409</xdr:rowOff>
    </xdr:from>
    <xdr:to>
      <xdr:col>12</xdr:col>
      <xdr:colOff>54429</xdr:colOff>
      <xdr:row>4</xdr:row>
      <xdr:rowOff>83339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54278" y="417016"/>
          <a:ext cx="1334901" cy="40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126999</xdr:rowOff>
    </xdr:from>
    <xdr:to>
      <xdr:col>12</xdr:col>
      <xdr:colOff>0</xdr:colOff>
      <xdr:row>3</xdr:row>
      <xdr:rowOff>55459</xdr:rowOff>
    </xdr:to>
    <xdr:sp macro="" textlink="">
      <xdr:nvSpPr>
        <xdr:cNvPr id="11" name="Chevron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0287000" y="126999"/>
          <a:ext cx="0" cy="513567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212694</xdr:rowOff>
    </xdr:from>
    <xdr:to>
      <xdr:col>4</xdr:col>
      <xdr:colOff>23813</xdr:colOff>
      <xdr:row>82</xdr:row>
      <xdr:rowOff>93974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AF4003C-AC65-442E-8337-C1E2F61845E2}"/>
            </a:ext>
          </a:extLst>
        </xdr:cNvPr>
        <xdr:cNvSpPr txBox="1"/>
      </xdr:nvSpPr>
      <xdr:spPr>
        <a:xfrm>
          <a:off x="0" y="18356432"/>
          <a:ext cx="1669881" cy="343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2779046</xdr:colOff>
      <xdr:row>83</xdr:row>
      <xdr:rowOff>-1</xdr:rowOff>
    </xdr:from>
    <xdr:to>
      <xdr:col>4</xdr:col>
      <xdr:colOff>3265661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525F6AC6-BFDA-4679-B9A7-EFE537FB91EA}"/>
            </a:ext>
          </a:extLst>
        </xdr:cNvPr>
        <xdr:cNvSpPr txBox="1"/>
      </xdr:nvSpPr>
      <xdr:spPr>
        <a:xfrm>
          <a:off x="4366546" y="18967449"/>
          <a:ext cx="486615" cy="68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10</xdr:col>
      <xdr:colOff>113462</xdr:colOff>
      <xdr:row>2</xdr:row>
      <xdr:rowOff>3914</xdr:rowOff>
    </xdr:from>
    <xdr:to>
      <xdr:col>11</xdr:col>
      <xdr:colOff>1035728</xdr:colOff>
      <xdr:row>4</xdr:row>
      <xdr:rowOff>64844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70B2F30C-9FCD-4E89-8AF2-B5725CA9518F}"/>
            </a:ext>
          </a:extLst>
        </xdr:cNvPr>
        <xdr:cNvSpPr txBox="1"/>
      </xdr:nvSpPr>
      <xdr:spPr>
        <a:xfrm>
          <a:off x="9462758" y="401560"/>
          <a:ext cx="1967242" cy="403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126999</xdr:rowOff>
    </xdr:from>
    <xdr:to>
      <xdr:col>12</xdr:col>
      <xdr:colOff>0</xdr:colOff>
      <xdr:row>3</xdr:row>
      <xdr:rowOff>55459</xdr:rowOff>
    </xdr:to>
    <xdr:sp macro="" textlink="">
      <xdr:nvSpPr>
        <xdr:cNvPr id="7" name="Chevron 10">
          <a:extLst>
            <a:ext uri="{FF2B5EF4-FFF2-40B4-BE49-F238E27FC236}">
              <a16:creationId xmlns="" xmlns:a16="http://schemas.microsoft.com/office/drawing/2014/main" id="{451738AB-A0BB-4042-9BB7-F1EE00E621AB}"/>
            </a:ext>
          </a:extLst>
        </xdr:cNvPr>
        <xdr:cNvSpPr/>
      </xdr:nvSpPr>
      <xdr:spPr>
        <a:xfrm>
          <a:off x="10775950" y="126999"/>
          <a:ext cx="0" cy="461860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15363</xdr:colOff>
      <xdr:row>81</xdr:row>
      <xdr:rowOff>24310</xdr:rowOff>
    </xdr:from>
    <xdr:to>
      <xdr:col>4</xdr:col>
      <xdr:colOff>102671</xdr:colOff>
      <xdr:row>82</xdr:row>
      <xdr:rowOff>8456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363" y="17922092"/>
          <a:ext cx="1746502" cy="199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2780576</xdr:colOff>
      <xdr:row>83</xdr:row>
      <xdr:rowOff>2271</xdr:rowOff>
    </xdr:from>
    <xdr:to>
      <xdr:col>4</xdr:col>
      <xdr:colOff>3271673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93370" y="15253477"/>
          <a:ext cx="491097" cy="703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10</xdr:col>
      <xdr:colOff>777308</xdr:colOff>
      <xdr:row>2</xdr:row>
      <xdr:rowOff>23811</xdr:rowOff>
    </xdr:from>
    <xdr:to>
      <xdr:col>12</xdr:col>
      <xdr:colOff>27214</xdr:colOff>
      <xdr:row>4</xdr:row>
      <xdr:rowOff>84741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921308" y="377597"/>
          <a:ext cx="1345406" cy="401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81</xdr:row>
      <xdr:rowOff>39673</xdr:rowOff>
    </xdr:from>
    <xdr:to>
      <xdr:col>4</xdr:col>
      <xdr:colOff>100915</xdr:colOff>
      <xdr:row>82</xdr:row>
      <xdr:rowOff>23819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2CDF25B-947B-4049-B69B-4B6995EA5F10}"/>
            </a:ext>
          </a:extLst>
        </xdr:cNvPr>
        <xdr:cNvSpPr txBox="1"/>
      </xdr:nvSpPr>
      <xdr:spPr>
        <a:xfrm>
          <a:off x="13607" y="17933066"/>
          <a:ext cx="1747379" cy="188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2780576</xdr:colOff>
      <xdr:row>83</xdr:row>
      <xdr:rowOff>2271</xdr:rowOff>
    </xdr:from>
    <xdr:to>
      <xdr:col>4</xdr:col>
      <xdr:colOff>3271673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7A1A59FC-B2BF-4F38-92C6-29EE8022B0C8}"/>
            </a:ext>
          </a:extLst>
        </xdr:cNvPr>
        <xdr:cNvSpPr txBox="1"/>
      </xdr:nvSpPr>
      <xdr:spPr>
        <a:xfrm>
          <a:off x="4368076" y="19084021"/>
          <a:ext cx="491097" cy="69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441932</xdr:colOff>
      <xdr:row>2</xdr:row>
      <xdr:rowOff>14473</xdr:rowOff>
    </xdr:from>
    <xdr:to>
      <xdr:col>12</xdr:col>
      <xdr:colOff>8638</xdr:colOff>
      <xdr:row>4</xdr:row>
      <xdr:rowOff>75403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DD571706-2E68-4936-A407-4ADD501105D0}"/>
            </a:ext>
          </a:extLst>
        </xdr:cNvPr>
        <xdr:cNvSpPr txBox="1"/>
      </xdr:nvSpPr>
      <xdr:spPr>
        <a:xfrm>
          <a:off x="8921050" y="365591"/>
          <a:ext cx="1763059" cy="404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12913</xdr:colOff>
      <xdr:row>81</xdr:row>
      <xdr:rowOff>24526</xdr:rowOff>
    </xdr:from>
    <xdr:to>
      <xdr:col>4</xdr:col>
      <xdr:colOff>125171</xdr:colOff>
      <xdr:row>82</xdr:row>
      <xdr:rowOff>10073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913" y="18514932"/>
          <a:ext cx="1755321" cy="199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765387</xdr:colOff>
      <xdr:row>2</xdr:row>
      <xdr:rowOff>23812</xdr:rowOff>
    </xdr:from>
    <xdr:to>
      <xdr:col>12</xdr:col>
      <xdr:colOff>24819</xdr:colOff>
      <xdr:row>4</xdr:row>
      <xdr:rowOff>84742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977423" y="377598"/>
          <a:ext cx="1354932" cy="401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194127</xdr:colOff>
      <xdr:row>75</xdr:row>
      <xdr:rowOff>34018</xdr:rowOff>
    </xdr:from>
    <xdr:to>
      <xdr:col>4</xdr:col>
      <xdr:colOff>33133</xdr:colOff>
      <xdr:row>76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4127" y="14264368"/>
          <a:ext cx="1515406" cy="175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788596</xdr:colOff>
      <xdr:row>2</xdr:row>
      <xdr:rowOff>23812</xdr:rowOff>
    </xdr:from>
    <xdr:to>
      <xdr:col>12</xdr:col>
      <xdr:colOff>23375</xdr:colOff>
      <xdr:row>4</xdr:row>
      <xdr:rowOff>84742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666331" y="371194"/>
          <a:ext cx="1408720" cy="408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187324</xdr:colOff>
      <xdr:row>75</xdr:row>
      <xdr:rowOff>45568</xdr:rowOff>
    </xdr:from>
    <xdr:to>
      <xdr:col>4</xdr:col>
      <xdr:colOff>19526</xdr:colOff>
      <xdr:row>76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8E9B00C-5148-4DC7-BFBE-8FAC14A7FB3E}"/>
            </a:ext>
          </a:extLst>
        </xdr:cNvPr>
        <xdr:cNvSpPr txBox="1"/>
      </xdr:nvSpPr>
      <xdr:spPr>
        <a:xfrm>
          <a:off x="187324" y="14275918"/>
          <a:ext cx="1508602" cy="173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476249</xdr:colOff>
      <xdr:row>2</xdr:row>
      <xdr:rowOff>14941</xdr:rowOff>
    </xdr:from>
    <xdr:to>
      <xdr:col>12</xdr:col>
      <xdr:colOff>14940</xdr:colOff>
      <xdr:row>4</xdr:row>
      <xdr:rowOff>75871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3580CBA8-147E-4F64-8756-7D3F6F0A6495}"/>
            </a:ext>
          </a:extLst>
        </xdr:cNvPr>
        <xdr:cNvSpPr txBox="1"/>
      </xdr:nvSpPr>
      <xdr:spPr>
        <a:xfrm>
          <a:off x="8343899" y="367366"/>
          <a:ext cx="1710391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690541</xdr:colOff>
      <xdr:row>2</xdr:row>
      <xdr:rowOff>23812</xdr:rowOff>
    </xdr:from>
    <xdr:to>
      <xdr:col>11</xdr:col>
      <xdr:colOff>1035823</xdr:colOff>
      <xdr:row>4</xdr:row>
      <xdr:rowOff>84742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ED6952FE-EB20-47AD-8D8E-492B889C8BA8}"/>
            </a:ext>
          </a:extLst>
        </xdr:cNvPr>
        <xdr:cNvSpPr txBox="1"/>
      </xdr:nvSpPr>
      <xdr:spPr>
        <a:xfrm>
          <a:off x="8615341" y="414337"/>
          <a:ext cx="1535907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187324</xdr:colOff>
      <xdr:row>75</xdr:row>
      <xdr:rowOff>45568</xdr:rowOff>
    </xdr:from>
    <xdr:to>
      <xdr:col>4</xdr:col>
      <xdr:colOff>19526</xdr:colOff>
      <xdr:row>76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BC258203-8402-4C27-9D66-BB0EA86A48D7}"/>
            </a:ext>
          </a:extLst>
        </xdr:cNvPr>
        <xdr:cNvSpPr txBox="1"/>
      </xdr:nvSpPr>
      <xdr:spPr>
        <a:xfrm>
          <a:off x="187324" y="14275918"/>
          <a:ext cx="1508602" cy="173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353786</xdr:colOff>
      <xdr:row>2</xdr:row>
      <xdr:rowOff>7046</xdr:rowOff>
    </xdr:from>
    <xdr:to>
      <xdr:col>12</xdr:col>
      <xdr:colOff>2521</xdr:colOff>
      <xdr:row>4</xdr:row>
      <xdr:rowOff>65901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73586F75-DE0D-4760-9FD0-84D1DA116E7D}"/>
            </a:ext>
          </a:extLst>
        </xdr:cNvPr>
        <xdr:cNvSpPr txBox="1"/>
      </xdr:nvSpPr>
      <xdr:spPr>
        <a:xfrm>
          <a:off x="8273143" y="401653"/>
          <a:ext cx="1798664" cy="39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187324</xdr:colOff>
      <xdr:row>75</xdr:row>
      <xdr:rowOff>45568</xdr:rowOff>
    </xdr:from>
    <xdr:to>
      <xdr:col>4</xdr:col>
      <xdr:colOff>19526</xdr:colOff>
      <xdr:row>76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F8E16A81-A2B3-4A49-8DBD-F4C6446EE0C0}"/>
            </a:ext>
          </a:extLst>
        </xdr:cNvPr>
        <xdr:cNvSpPr txBox="1"/>
      </xdr:nvSpPr>
      <xdr:spPr>
        <a:xfrm>
          <a:off x="187324" y="14314018"/>
          <a:ext cx="1508602" cy="173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2</xdr:row>
      <xdr:rowOff>7046</xdr:rowOff>
    </xdr:from>
    <xdr:to>
      <xdr:col>11</xdr:col>
      <xdr:colOff>1023963</xdr:colOff>
      <xdr:row>4</xdr:row>
      <xdr:rowOff>65901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8332F725-7528-46F1-AB40-CF1EF5F78FE4}"/>
            </a:ext>
          </a:extLst>
        </xdr:cNvPr>
        <xdr:cNvSpPr txBox="1"/>
      </xdr:nvSpPr>
      <xdr:spPr>
        <a:xfrm>
          <a:off x="8200159" y="396705"/>
          <a:ext cx="1863895" cy="405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187324</xdr:colOff>
      <xdr:row>75</xdr:row>
      <xdr:rowOff>45568</xdr:rowOff>
    </xdr:from>
    <xdr:to>
      <xdr:col>4</xdr:col>
      <xdr:colOff>19526</xdr:colOff>
      <xdr:row>76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C927F85B-A3F6-4C82-A7B1-AFD071462633}"/>
            </a:ext>
          </a:extLst>
        </xdr:cNvPr>
        <xdr:cNvSpPr txBox="1"/>
      </xdr:nvSpPr>
      <xdr:spPr>
        <a:xfrm>
          <a:off x="187324" y="14314018"/>
          <a:ext cx="1508602" cy="173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105</xdr:row>
      <xdr:rowOff>240507</xdr:rowOff>
    </xdr:from>
    <xdr:to>
      <xdr:col>5</xdr:col>
      <xdr:colOff>1107282</xdr:colOff>
      <xdr:row>106</xdr:row>
      <xdr:rowOff>247655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5719" y="21874163"/>
          <a:ext cx="2559844" cy="25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619112</xdr:colOff>
      <xdr:row>2</xdr:row>
      <xdr:rowOff>35718</xdr:rowOff>
    </xdr:from>
    <xdr:to>
      <xdr:col>16</xdr:col>
      <xdr:colOff>1035832</xdr:colOff>
      <xdr:row>5</xdr:row>
      <xdr:rowOff>84742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3096862" y="397668"/>
          <a:ext cx="1531145" cy="45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619112</xdr:colOff>
      <xdr:row>59</xdr:row>
      <xdr:rowOff>59530</xdr:rowOff>
    </xdr:from>
    <xdr:to>
      <xdr:col>16</xdr:col>
      <xdr:colOff>1035832</xdr:colOff>
      <xdr:row>61</xdr:row>
      <xdr:rowOff>72835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3096862" y="11289505"/>
          <a:ext cx="1531145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23812</xdr:colOff>
      <xdr:row>49</xdr:row>
      <xdr:rowOff>240507</xdr:rowOff>
    </xdr:from>
    <xdr:to>
      <xdr:col>5</xdr:col>
      <xdr:colOff>1095375</xdr:colOff>
      <xdr:row>50</xdr:row>
      <xdr:rowOff>247655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308BF1BA-7F59-415A-98AA-9F1064CE1944}"/>
            </a:ext>
          </a:extLst>
        </xdr:cNvPr>
        <xdr:cNvSpPr txBox="1"/>
      </xdr:nvSpPr>
      <xdr:spPr>
        <a:xfrm>
          <a:off x="23812" y="23168543"/>
          <a:ext cx="2568349" cy="25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104</xdr:row>
      <xdr:rowOff>242888</xdr:rowOff>
    </xdr:from>
    <xdr:to>
      <xdr:col>5</xdr:col>
      <xdr:colOff>1100138</xdr:colOff>
      <xdr:row>106</xdr:row>
      <xdr:rowOff>5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8575" y="20826413"/>
          <a:ext cx="2547938" cy="252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anose="020B0604020202020204" pitchFamily="7" charset="0"/>
              <a:cs typeface="Arial" panose="020B0604020202020204" pitchFamily="7" charset="0"/>
            </a:rPr>
            <a:t>r:</a:t>
          </a:r>
          <a:r>
            <a:rPr lang="en-MY" sz="900" i="0" baseline="0">
              <a:latin typeface="Arial" panose="020B0604020202020204" pitchFamily="7" charset="0"/>
              <a:cs typeface="Arial" panose="020B0604020202020204" pitchFamily="7" charset="0"/>
            </a:rPr>
            <a:t>  </a:t>
          </a:r>
          <a:r>
            <a:rPr lang="en-MY" sz="900" b="1" i="0" baseline="0">
              <a:latin typeface="Arial" panose="020B0604020202020204" pitchFamily="7" charset="0"/>
              <a:cs typeface="Arial" panose="020B0604020202020204" pitchFamily="7" charset="0"/>
            </a:rPr>
            <a:t>Disemak</a:t>
          </a:r>
          <a:r>
            <a:rPr lang="en-MY" sz="900" i="0" baseline="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900" b="0" i="1" baseline="0">
              <a:latin typeface="Arial" panose="020B0604020202020204" pitchFamily="7" charset="0"/>
              <a:cs typeface="Arial" panose="020B0604020202020204" pitchFamily="7" charset="0"/>
            </a:rPr>
            <a:t>Revised</a:t>
          </a:r>
          <a:endParaRPr lang="en-MY" sz="9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10</xdr:col>
      <xdr:colOff>85725</xdr:colOff>
      <xdr:row>112</xdr:row>
      <xdr:rowOff>0</xdr:rowOff>
    </xdr:from>
    <xdr:to>
      <xdr:col>10</xdr:col>
      <xdr:colOff>567578</xdr:colOff>
      <xdr:row>115</xdr:row>
      <xdr:rowOff>9525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6819900" y="21602700"/>
          <a:ext cx="481853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15</xdr:col>
      <xdr:colOff>619112</xdr:colOff>
      <xdr:row>2</xdr:row>
      <xdr:rowOff>23812</xdr:rowOff>
    </xdr:from>
    <xdr:to>
      <xdr:col>16</xdr:col>
      <xdr:colOff>1035831</xdr:colOff>
      <xdr:row>4</xdr:row>
      <xdr:rowOff>72836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3096862" y="376237"/>
          <a:ext cx="1531144" cy="40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anose="020B0604020202020204" pitchFamily="7" charset="0"/>
              <a:cs typeface="Arial" panose="020B0604020202020204" pitchFamily="7" charset="0"/>
            </a:rPr>
            <a:t>RM Juta/ </a:t>
          </a:r>
          <a:r>
            <a:rPr lang="en-MY" sz="1100" b="1" i="1">
              <a:latin typeface="Arial" panose="020B0604020202020204" pitchFamily="7" charset="0"/>
              <a:cs typeface="Arial" panose="020B0604020202020204" pitchFamily="7" charset="0"/>
            </a:rPr>
            <a:t>Million</a:t>
          </a:r>
          <a:endParaRPr lang="en-MY" sz="11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15</xdr:col>
      <xdr:colOff>619112</xdr:colOff>
      <xdr:row>58</xdr:row>
      <xdr:rowOff>59530</xdr:rowOff>
    </xdr:from>
    <xdr:to>
      <xdr:col>16</xdr:col>
      <xdr:colOff>1035831</xdr:colOff>
      <xdr:row>60</xdr:row>
      <xdr:rowOff>84741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3096862" y="11194255"/>
          <a:ext cx="1531144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anose="020B0604020202020204" pitchFamily="7" charset="0"/>
              <a:cs typeface="Arial" panose="020B0604020202020204" pitchFamily="7" charset="0"/>
            </a:rPr>
            <a:t>RM Juta/ </a:t>
          </a:r>
          <a:r>
            <a:rPr lang="en-MY" sz="1100" b="1" i="1">
              <a:latin typeface="Arial" panose="020B0604020202020204" pitchFamily="7" charset="0"/>
              <a:cs typeface="Arial" panose="020B0604020202020204" pitchFamily="7" charset="0"/>
            </a:rPr>
            <a:t>Million</a:t>
          </a:r>
          <a:endParaRPr lang="en-MY" sz="11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28575</xdr:colOff>
      <xdr:row>48</xdr:row>
      <xdr:rowOff>242888</xdr:rowOff>
    </xdr:from>
    <xdr:to>
      <xdr:col>5</xdr:col>
      <xdr:colOff>1100138</xdr:colOff>
      <xdr:row>50</xdr:row>
      <xdr:rowOff>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B5BF3DA2-7C8D-4716-B31C-CA285E5DA2B8}"/>
            </a:ext>
          </a:extLst>
        </xdr:cNvPr>
        <xdr:cNvSpPr txBox="1"/>
      </xdr:nvSpPr>
      <xdr:spPr>
        <a:xfrm>
          <a:off x="28575" y="23113471"/>
          <a:ext cx="2553230" cy="243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anose="020B0604020202020204" pitchFamily="7" charset="0"/>
              <a:cs typeface="Arial" panose="020B0604020202020204" pitchFamily="7" charset="0"/>
            </a:rPr>
            <a:t>r:</a:t>
          </a:r>
          <a:r>
            <a:rPr lang="en-MY" sz="900" i="0" baseline="0">
              <a:latin typeface="Arial" panose="020B0604020202020204" pitchFamily="7" charset="0"/>
              <a:cs typeface="Arial" panose="020B0604020202020204" pitchFamily="7" charset="0"/>
            </a:rPr>
            <a:t>  </a:t>
          </a:r>
          <a:r>
            <a:rPr lang="en-MY" sz="900" b="1" i="0" baseline="0">
              <a:latin typeface="Arial" panose="020B0604020202020204" pitchFamily="7" charset="0"/>
              <a:cs typeface="Arial" panose="020B0604020202020204" pitchFamily="7" charset="0"/>
            </a:rPr>
            <a:t>Disemak</a:t>
          </a:r>
          <a:r>
            <a:rPr lang="en-MY" sz="900" i="0" baseline="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900" b="0" i="1" baseline="0">
              <a:latin typeface="Arial" panose="020B0604020202020204" pitchFamily="7" charset="0"/>
              <a:cs typeface="Arial" panose="020B0604020202020204" pitchFamily="7" charset="0"/>
            </a:rPr>
            <a:t>Revised</a:t>
          </a:r>
          <a:endParaRPr lang="en-MY" sz="9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CURRENT%20ACCOUNT%20CENTRAL\1.%20COMPILATION%202019\1.%20Table%20123\BOP%202017F%202018R%20Preliminary%2029032019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F (maintain) 2016R (TM)  "/>
      <sheetName val="BOP 2015F &amp; 2016R"/>
      <sheetName val="BOP 2015F (maintain) &amp; 2016R"/>
      <sheetName val="BOP 2015F (maintain) &amp; 2016S"/>
      <sheetName val="17F 18R_BOP detail"/>
      <sheetName val="17F 18R_BOP simplified (2)"/>
      <sheetName val="BOP Q22018_IA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9">
          <cell r="V69">
            <v>10724.981</v>
          </cell>
        </row>
        <row r="99">
          <cell r="V99">
            <v>1663.144</v>
          </cell>
        </row>
        <row r="100">
          <cell r="V100">
            <v>9287.9459999999999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2:JH86"/>
  <sheetViews>
    <sheetView view="pageBreakPreview" zoomScale="70" zoomScaleNormal="70" zoomScaleSheetLayoutView="70" workbookViewId="0">
      <pane xSplit="6" topLeftCell="G1" activePane="topRight" state="frozen"/>
      <selection activeCell="B9" sqref="B9:E9"/>
      <selection pane="topRight" activeCell="D24" sqref="D24:E24"/>
    </sheetView>
  </sheetViews>
  <sheetFormatPr defaultColWidth="9.140625" defaultRowHeight="15"/>
  <cols>
    <col min="1" max="1" width="3.7109375" style="125" customWidth="1"/>
    <col min="2" max="2" width="6.28515625" style="126" customWidth="1"/>
    <col min="3" max="3" width="10.5703125" style="15" customWidth="1"/>
    <col min="4" max="4" width="5" style="15" customWidth="1"/>
    <col min="5" max="5" width="49.42578125" style="15" customWidth="1"/>
    <col min="6" max="6" width="3.42578125" style="15" customWidth="1"/>
    <col min="7" max="9" width="15.7109375" style="6" customWidth="1"/>
    <col min="10" max="12" width="15.7109375" style="127" customWidth="1"/>
    <col min="13" max="13" width="10.7109375" style="343" bestFit="1" customWidth="1"/>
    <col min="14" max="19" width="16.5703125" style="343" customWidth="1"/>
    <col min="20" max="268" width="9.140625" style="343"/>
    <col min="269" max="16384" width="9.140625" style="15"/>
  </cols>
  <sheetData>
    <row r="2" spans="1:268" s="41" customFormat="1" ht="15.75">
      <c r="A2" s="453" t="s">
        <v>218</v>
      </c>
      <c r="B2" s="453"/>
      <c r="C2" s="453"/>
      <c r="D2" s="43" t="s">
        <v>192</v>
      </c>
      <c r="E2" s="87"/>
      <c r="G2" s="88"/>
      <c r="H2" s="89"/>
      <c r="I2" s="89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342"/>
      <c r="DH2" s="342"/>
      <c r="DI2" s="342"/>
      <c r="DJ2" s="342"/>
      <c r="DK2" s="342"/>
      <c r="DL2" s="342"/>
      <c r="DM2" s="342"/>
      <c r="DN2" s="342"/>
      <c r="DO2" s="342"/>
      <c r="DP2" s="342"/>
      <c r="DQ2" s="342"/>
      <c r="DR2" s="342"/>
      <c r="DS2" s="342"/>
      <c r="DT2" s="342"/>
      <c r="DU2" s="342"/>
      <c r="DV2" s="342"/>
      <c r="DW2" s="342"/>
      <c r="DX2" s="342"/>
      <c r="DY2" s="342"/>
      <c r="DZ2" s="342"/>
      <c r="EA2" s="342"/>
      <c r="EB2" s="342"/>
      <c r="EC2" s="342"/>
      <c r="ED2" s="342"/>
      <c r="EE2" s="342"/>
      <c r="EF2" s="342"/>
      <c r="EG2" s="342"/>
      <c r="EH2" s="342"/>
      <c r="EI2" s="342"/>
      <c r="EJ2" s="342"/>
      <c r="EK2" s="342"/>
      <c r="EL2" s="342"/>
      <c r="EM2" s="342"/>
      <c r="EN2" s="342"/>
      <c r="EO2" s="342"/>
      <c r="EP2" s="342"/>
      <c r="EQ2" s="342"/>
      <c r="ER2" s="342"/>
      <c r="ES2" s="342"/>
      <c r="ET2" s="342"/>
      <c r="EU2" s="342"/>
      <c r="EV2" s="342"/>
      <c r="EW2" s="342"/>
      <c r="EX2" s="342"/>
      <c r="EY2" s="342"/>
      <c r="EZ2" s="342"/>
      <c r="FA2" s="342"/>
      <c r="FB2" s="342"/>
      <c r="FC2" s="342"/>
      <c r="FD2" s="342"/>
      <c r="FE2" s="342"/>
      <c r="FF2" s="342"/>
      <c r="FG2" s="342"/>
      <c r="FH2" s="342"/>
      <c r="FI2" s="342"/>
      <c r="FJ2" s="342"/>
      <c r="FK2" s="342"/>
      <c r="FL2" s="342"/>
      <c r="FM2" s="342"/>
      <c r="FN2" s="342"/>
      <c r="FO2" s="342"/>
      <c r="FP2" s="342"/>
      <c r="FQ2" s="342"/>
      <c r="FR2" s="342"/>
      <c r="FS2" s="342"/>
      <c r="FT2" s="342"/>
      <c r="FU2" s="342"/>
      <c r="FV2" s="342"/>
      <c r="FW2" s="342"/>
      <c r="FX2" s="342"/>
      <c r="FY2" s="342"/>
      <c r="FZ2" s="342"/>
      <c r="GA2" s="342"/>
      <c r="GB2" s="342"/>
      <c r="GC2" s="342"/>
      <c r="GD2" s="342"/>
      <c r="GE2" s="342"/>
      <c r="GF2" s="342"/>
      <c r="GG2" s="342"/>
      <c r="GH2" s="342"/>
      <c r="GI2" s="342"/>
      <c r="GJ2" s="342"/>
      <c r="GK2" s="342"/>
      <c r="GL2" s="342"/>
      <c r="GM2" s="342"/>
      <c r="GN2" s="342"/>
      <c r="GO2" s="342"/>
      <c r="GP2" s="342"/>
      <c r="GQ2" s="342"/>
      <c r="GR2" s="342"/>
      <c r="GS2" s="342"/>
      <c r="GT2" s="342"/>
      <c r="GU2" s="342"/>
      <c r="GV2" s="342"/>
      <c r="GW2" s="342"/>
      <c r="GX2" s="342"/>
      <c r="GY2" s="342"/>
      <c r="GZ2" s="342"/>
      <c r="HA2" s="342"/>
      <c r="HB2" s="342"/>
      <c r="HC2" s="342"/>
      <c r="HD2" s="342"/>
      <c r="HE2" s="342"/>
      <c r="HF2" s="342"/>
      <c r="HG2" s="342"/>
      <c r="HH2" s="342"/>
      <c r="HI2" s="342"/>
      <c r="HJ2" s="342"/>
      <c r="HK2" s="342"/>
      <c r="HL2" s="342"/>
      <c r="HM2" s="342"/>
      <c r="HN2" s="342"/>
      <c r="HO2" s="342"/>
      <c r="HP2" s="342"/>
      <c r="HQ2" s="342"/>
      <c r="HR2" s="342"/>
      <c r="HS2" s="342"/>
      <c r="HT2" s="342"/>
      <c r="HU2" s="342"/>
      <c r="HV2" s="342"/>
      <c r="HW2" s="342"/>
      <c r="HX2" s="342"/>
      <c r="HY2" s="342"/>
      <c r="HZ2" s="342"/>
      <c r="IA2" s="342"/>
      <c r="IB2" s="342"/>
      <c r="IC2" s="342"/>
      <c r="ID2" s="342"/>
      <c r="IE2" s="342"/>
      <c r="IF2" s="342"/>
      <c r="IG2" s="342"/>
      <c r="IH2" s="342"/>
      <c r="II2" s="342"/>
      <c r="IJ2" s="342"/>
      <c r="IK2" s="342"/>
      <c r="IL2" s="342"/>
      <c r="IM2" s="342"/>
      <c r="IN2" s="342"/>
      <c r="IO2" s="342"/>
      <c r="IP2" s="342"/>
      <c r="IQ2" s="342"/>
      <c r="IR2" s="342"/>
      <c r="IS2" s="342"/>
      <c r="IT2" s="342"/>
      <c r="IU2" s="342"/>
      <c r="IV2" s="342"/>
      <c r="IW2" s="342"/>
      <c r="IX2" s="342"/>
      <c r="IY2" s="342"/>
      <c r="IZ2" s="342"/>
      <c r="JA2" s="342"/>
      <c r="JB2" s="342"/>
      <c r="JC2" s="342"/>
      <c r="JD2" s="342"/>
      <c r="JE2" s="342"/>
      <c r="JF2" s="342"/>
      <c r="JG2" s="342"/>
      <c r="JH2" s="342"/>
    </row>
    <row r="3" spans="1:268" s="41" customFormat="1" ht="15" customHeight="1">
      <c r="A3" s="453"/>
      <c r="B3" s="453"/>
      <c r="C3" s="453"/>
      <c r="D3" s="45" t="s">
        <v>193</v>
      </c>
      <c r="E3" s="87"/>
      <c r="G3" s="90"/>
      <c r="H3" s="90"/>
      <c r="J3" s="454"/>
      <c r="K3" s="454"/>
      <c r="L3" s="277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342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342"/>
      <c r="DH3" s="342"/>
      <c r="DI3" s="342"/>
      <c r="DJ3" s="342"/>
      <c r="DK3" s="342"/>
      <c r="DL3" s="342"/>
      <c r="DM3" s="342"/>
      <c r="DN3" s="342"/>
      <c r="DO3" s="342"/>
      <c r="DP3" s="342"/>
      <c r="DQ3" s="342"/>
      <c r="DR3" s="342"/>
      <c r="DS3" s="342"/>
      <c r="DT3" s="342"/>
      <c r="DU3" s="342"/>
      <c r="DV3" s="342"/>
      <c r="DW3" s="342"/>
      <c r="DX3" s="342"/>
      <c r="DY3" s="342"/>
      <c r="DZ3" s="342"/>
      <c r="EA3" s="342"/>
      <c r="EB3" s="342"/>
      <c r="EC3" s="342"/>
      <c r="ED3" s="342"/>
      <c r="EE3" s="342"/>
      <c r="EF3" s="342"/>
      <c r="EG3" s="342"/>
      <c r="EH3" s="342"/>
      <c r="EI3" s="342"/>
      <c r="EJ3" s="342"/>
      <c r="EK3" s="342"/>
      <c r="EL3" s="342"/>
      <c r="EM3" s="342"/>
      <c r="EN3" s="342"/>
      <c r="EO3" s="342"/>
      <c r="EP3" s="342"/>
      <c r="EQ3" s="342"/>
      <c r="ER3" s="342"/>
      <c r="ES3" s="342"/>
      <c r="ET3" s="342"/>
      <c r="EU3" s="342"/>
      <c r="EV3" s="342"/>
      <c r="EW3" s="342"/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  <c r="FL3" s="342"/>
      <c r="FM3" s="342"/>
      <c r="FN3" s="342"/>
      <c r="FO3" s="342"/>
      <c r="FP3" s="342"/>
      <c r="FQ3" s="342"/>
      <c r="FR3" s="342"/>
      <c r="FS3" s="342"/>
      <c r="FT3" s="342"/>
      <c r="FU3" s="342"/>
      <c r="FV3" s="342"/>
      <c r="FW3" s="342"/>
      <c r="FX3" s="342"/>
      <c r="FY3" s="342"/>
      <c r="FZ3" s="342"/>
      <c r="GA3" s="342"/>
      <c r="GB3" s="342"/>
      <c r="GC3" s="342"/>
      <c r="GD3" s="342"/>
      <c r="GE3" s="342"/>
      <c r="GF3" s="342"/>
      <c r="GG3" s="342"/>
      <c r="GH3" s="342"/>
      <c r="GI3" s="342"/>
      <c r="GJ3" s="342"/>
      <c r="GK3" s="342"/>
      <c r="GL3" s="342"/>
      <c r="GM3" s="342"/>
      <c r="GN3" s="342"/>
      <c r="GO3" s="342"/>
      <c r="GP3" s="342"/>
      <c r="GQ3" s="342"/>
      <c r="GR3" s="342"/>
      <c r="GS3" s="342"/>
      <c r="GT3" s="342"/>
      <c r="GU3" s="342"/>
      <c r="GV3" s="342"/>
      <c r="GW3" s="342"/>
      <c r="GX3" s="342"/>
      <c r="GY3" s="342"/>
      <c r="GZ3" s="342"/>
      <c r="HA3" s="342"/>
      <c r="HB3" s="342"/>
      <c r="HC3" s="342"/>
      <c r="HD3" s="342"/>
      <c r="HE3" s="342"/>
      <c r="HF3" s="342"/>
      <c r="HG3" s="342"/>
      <c r="HH3" s="342"/>
      <c r="HI3" s="342"/>
      <c r="HJ3" s="342"/>
      <c r="HK3" s="342"/>
      <c r="HL3" s="342"/>
      <c r="HM3" s="342"/>
      <c r="HN3" s="342"/>
      <c r="HO3" s="342"/>
      <c r="HP3" s="342"/>
      <c r="HQ3" s="342"/>
      <c r="HR3" s="342"/>
      <c r="HS3" s="342"/>
      <c r="HT3" s="342"/>
      <c r="HU3" s="342"/>
      <c r="HV3" s="342"/>
      <c r="HW3" s="342"/>
      <c r="HX3" s="342"/>
      <c r="HY3" s="342"/>
      <c r="HZ3" s="342"/>
      <c r="IA3" s="342"/>
      <c r="IB3" s="342"/>
      <c r="IC3" s="342"/>
      <c r="ID3" s="342"/>
      <c r="IE3" s="342"/>
      <c r="IF3" s="342"/>
      <c r="IG3" s="342"/>
      <c r="IH3" s="342"/>
      <c r="II3" s="342"/>
      <c r="IJ3" s="342"/>
      <c r="IK3" s="342"/>
      <c r="IL3" s="342"/>
      <c r="IM3" s="342"/>
      <c r="IN3" s="342"/>
      <c r="IO3" s="342"/>
      <c r="IP3" s="342"/>
      <c r="IQ3" s="342"/>
      <c r="IR3" s="342"/>
      <c r="IS3" s="342"/>
      <c r="IT3" s="342"/>
      <c r="IU3" s="342"/>
      <c r="IV3" s="342"/>
      <c r="IW3" s="342"/>
      <c r="IX3" s="342"/>
      <c r="IY3" s="342"/>
      <c r="IZ3" s="342"/>
      <c r="JA3" s="342"/>
      <c r="JB3" s="342"/>
      <c r="JC3" s="342"/>
      <c r="JD3" s="342"/>
      <c r="JE3" s="342"/>
      <c r="JF3" s="342"/>
      <c r="JG3" s="342"/>
      <c r="JH3" s="342"/>
    </row>
    <row r="4" spans="1:268" ht="12" customHeight="1" thickBot="1">
      <c r="A4" s="91"/>
      <c r="B4" s="92"/>
      <c r="C4" s="47"/>
      <c r="D4" s="47"/>
      <c r="E4" s="47"/>
      <c r="F4" s="47"/>
      <c r="G4" s="93"/>
      <c r="H4" s="93"/>
      <c r="I4" s="49"/>
      <c r="J4" s="455"/>
      <c r="K4" s="455"/>
      <c r="L4" s="49"/>
    </row>
    <row r="5" spans="1:268" s="294" customFormat="1" ht="24.75" customHeight="1">
      <c r="A5" s="459" t="s">
        <v>235</v>
      </c>
      <c r="B5" s="459"/>
      <c r="C5" s="459"/>
      <c r="D5" s="459"/>
      <c r="E5" s="459"/>
      <c r="F5" s="459"/>
      <c r="G5" s="341">
        <v>2015</v>
      </c>
      <c r="H5" s="341">
        <v>2016</v>
      </c>
      <c r="I5" s="341">
        <v>2017</v>
      </c>
      <c r="J5" s="341">
        <v>2018</v>
      </c>
      <c r="K5" s="341">
        <v>2019</v>
      </c>
      <c r="L5" s="341" t="s">
        <v>236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3"/>
      <c r="CI5" s="343"/>
      <c r="CJ5" s="343"/>
      <c r="CK5" s="343"/>
      <c r="CL5" s="343"/>
      <c r="CM5" s="343"/>
      <c r="CN5" s="343"/>
      <c r="CO5" s="343"/>
      <c r="CP5" s="343"/>
      <c r="CQ5" s="343"/>
      <c r="CR5" s="343"/>
      <c r="CS5" s="343"/>
      <c r="CT5" s="343"/>
      <c r="CU5" s="343"/>
      <c r="CV5" s="343"/>
      <c r="CW5" s="343"/>
      <c r="CX5" s="343"/>
      <c r="CY5" s="343"/>
      <c r="CZ5" s="343"/>
      <c r="DA5" s="343"/>
      <c r="DB5" s="343"/>
      <c r="DC5" s="343"/>
      <c r="DD5" s="343"/>
      <c r="DE5" s="343"/>
      <c r="DF5" s="343"/>
      <c r="DG5" s="343"/>
      <c r="DH5" s="343"/>
      <c r="DI5" s="343"/>
      <c r="DJ5" s="343"/>
      <c r="DK5" s="343"/>
      <c r="DL5" s="343"/>
      <c r="DM5" s="343"/>
      <c r="DN5" s="343"/>
      <c r="DO5" s="343"/>
      <c r="DP5" s="343"/>
      <c r="DQ5" s="343"/>
      <c r="DR5" s="343"/>
      <c r="DS5" s="343"/>
      <c r="DT5" s="343"/>
      <c r="DU5" s="343"/>
      <c r="DV5" s="343"/>
      <c r="DW5" s="343"/>
      <c r="DX5" s="343"/>
      <c r="DY5" s="343"/>
      <c r="DZ5" s="343"/>
      <c r="EA5" s="343"/>
      <c r="EB5" s="343"/>
      <c r="EC5" s="343"/>
      <c r="ED5" s="343"/>
      <c r="EE5" s="343"/>
      <c r="EF5" s="343"/>
      <c r="EG5" s="343"/>
      <c r="EH5" s="343"/>
      <c r="EI5" s="343"/>
      <c r="EJ5" s="343"/>
      <c r="EK5" s="343"/>
      <c r="EL5" s="343"/>
      <c r="EM5" s="343"/>
      <c r="EN5" s="343"/>
      <c r="EO5" s="343"/>
      <c r="EP5" s="343"/>
      <c r="EQ5" s="343"/>
      <c r="ER5" s="343"/>
      <c r="ES5" s="343"/>
      <c r="ET5" s="343"/>
      <c r="EU5" s="343"/>
      <c r="EV5" s="343"/>
      <c r="EW5" s="343"/>
      <c r="EX5" s="343"/>
      <c r="EY5" s="343"/>
      <c r="EZ5" s="343"/>
      <c r="FA5" s="343"/>
      <c r="FB5" s="343"/>
      <c r="FC5" s="343"/>
      <c r="FD5" s="343"/>
      <c r="FE5" s="343"/>
      <c r="FF5" s="343"/>
      <c r="FG5" s="343"/>
      <c r="FH5" s="343"/>
      <c r="FI5" s="343"/>
      <c r="FJ5" s="343"/>
      <c r="FK5" s="343"/>
      <c r="FL5" s="343"/>
      <c r="FM5" s="343"/>
      <c r="FN5" s="343"/>
      <c r="FO5" s="343"/>
      <c r="FP5" s="343"/>
      <c r="FQ5" s="343"/>
      <c r="FR5" s="343"/>
      <c r="FS5" s="343"/>
      <c r="FT5" s="343"/>
      <c r="FU5" s="343"/>
      <c r="FV5" s="343"/>
      <c r="FW5" s="343"/>
      <c r="FX5" s="343"/>
      <c r="FY5" s="343"/>
      <c r="FZ5" s="343"/>
      <c r="GA5" s="343"/>
      <c r="GB5" s="343"/>
      <c r="GC5" s="343"/>
      <c r="GD5" s="343"/>
      <c r="GE5" s="343"/>
      <c r="GF5" s="343"/>
      <c r="GG5" s="343"/>
      <c r="GH5" s="343"/>
      <c r="GI5" s="343"/>
      <c r="GJ5" s="343"/>
      <c r="GK5" s="343"/>
      <c r="GL5" s="343"/>
      <c r="GM5" s="343"/>
      <c r="GN5" s="343"/>
      <c r="GO5" s="343"/>
      <c r="GP5" s="343"/>
      <c r="GQ5" s="343"/>
      <c r="GR5" s="343"/>
      <c r="GS5" s="343"/>
      <c r="GT5" s="343"/>
      <c r="GU5" s="343"/>
      <c r="GV5" s="343"/>
      <c r="GW5" s="343"/>
      <c r="GX5" s="343"/>
      <c r="GY5" s="343"/>
      <c r="GZ5" s="343"/>
      <c r="HA5" s="343"/>
      <c r="HB5" s="343"/>
      <c r="HC5" s="343"/>
      <c r="HD5" s="343"/>
      <c r="HE5" s="343"/>
      <c r="HF5" s="343"/>
      <c r="HG5" s="343"/>
      <c r="HH5" s="343"/>
      <c r="HI5" s="343"/>
      <c r="HJ5" s="343"/>
      <c r="HK5" s="343"/>
      <c r="HL5" s="343"/>
      <c r="HM5" s="343"/>
      <c r="HN5" s="343"/>
      <c r="HO5" s="343"/>
      <c r="HP5" s="343"/>
      <c r="HQ5" s="343"/>
      <c r="HR5" s="343"/>
      <c r="HS5" s="343"/>
      <c r="HT5" s="343"/>
      <c r="HU5" s="343"/>
      <c r="HV5" s="343"/>
      <c r="HW5" s="343"/>
      <c r="HX5" s="343"/>
      <c r="HY5" s="343"/>
      <c r="HZ5" s="343"/>
      <c r="IA5" s="343"/>
      <c r="IB5" s="343"/>
      <c r="IC5" s="343"/>
      <c r="ID5" s="343"/>
      <c r="IE5" s="343"/>
      <c r="IF5" s="343"/>
      <c r="IG5" s="343"/>
      <c r="IH5" s="343"/>
      <c r="II5" s="343"/>
      <c r="IJ5" s="343"/>
      <c r="IK5" s="343"/>
      <c r="IL5" s="343"/>
      <c r="IM5" s="343"/>
      <c r="IN5" s="343"/>
      <c r="IO5" s="343"/>
      <c r="IP5" s="343"/>
      <c r="IQ5" s="343"/>
      <c r="IR5" s="343"/>
      <c r="IS5" s="343"/>
      <c r="IT5" s="343"/>
      <c r="IU5" s="343"/>
      <c r="IV5" s="343"/>
      <c r="IW5" s="343"/>
      <c r="IX5" s="343"/>
      <c r="IY5" s="343"/>
      <c r="IZ5" s="343"/>
      <c r="JA5" s="343"/>
      <c r="JB5" s="343"/>
      <c r="JC5" s="343"/>
      <c r="JD5" s="343"/>
      <c r="JE5" s="343"/>
      <c r="JF5" s="343"/>
      <c r="JG5" s="343"/>
      <c r="JH5" s="343"/>
    </row>
    <row r="6" spans="1:268" s="41" customFormat="1" ht="18" customHeight="1">
      <c r="A6" s="94"/>
      <c r="B6" s="95"/>
      <c r="C6" s="96"/>
      <c r="D6" s="96"/>
      <c r="E6" s="96"/>
      <c r="F6" s="97"/>
      <c r="G6" s="98"/>
      <c r="H6" s="98"/>
      <c r="I6" s="98"/>
      <c r="J6" s="98"/>
      <c r="K6" s="98"/>
      <c r="L6" s="98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342"/>
      <c r="BN6" s="342"/>
      <c r="BO6" s="342"/>
      <c r="BP6" s="342"/>
      <c r="BQ6" s="342"/>
      <c r="BR6" s="342"/>
      <c r="BS6" s="342"/>
      <c r="BT6" s="342"/>
      <c r="BU6" s="342"/>
      <c r="BV6" s="342"/>
      <c r="BW6" s="342"/>
      <c r="BX6" s="342"/>
      <c r="BY6" s="342"/>
      <c r="BZ6" s="342"/>
      <c r="CA6" s="342"/>
      <c r="CB6" s="342"/>
      <c r="CC6" s="342"/>
      <c r="CD6" s="342"/>
      <c r="CE6" s="342"/>
      <c r="CF6" s="342"/>
      <c r="CG6" s="342"/>
      <c r="CH6" s="342"/>
      <c r="CI6" s="342"/>
      <c r="CJ6" s="342"/>
      <c r="CK6" s="342"/>
      <c r="CL6" s="342"/>
      <c r="CM6" s="342"/>
      <c r="CN6" s="342"/>
      <c r="CO6" s="342"/>
      <c r="CP6" s="342"/>
      <c r="CQ6" s="342"/>
      <c r="CR6" s="342"/>
      <c r="CS6" s="342"/>
      <c r="CT6" s="342"/>
      <c r="CU6" s="342"/>
      <c r="CV6" s="342"/>
      <c r="CW6" s="342"/>
      <c r="CX6" s="342"/>
      <c r="CY6" s="342"/>
      <c r="CZ6" s="342"/>
      <c r="DA6" s="342"/>
      <c r="DB6" s="342"/>
      <c r="DC6" s="342"/>
      <c r="DD6" s="342"/>
      <c r="DE6" s="342"/>
      <c r="DF6" s="342"/>
      <c r="DG6" s="342"/>
      <c r="DH6" s="342"/>
      <c r="DI6" s="342"/>
      <c r="DJ6" s="342"/>
      <c r="DK6" s="342"/>
      <c r="DL6" s="342"/>
      <c r="DM6" s="342"/>
      <c r="DN6" s="342"/>
      <c r="DO6" s="342"/>
      <c r="DP6" s="342"/>
      <c r="DQ6" s="342"/>
      <c r="DR6" s="342"/>
      <c r="DS6" s="342"/>
      <c r="DT6" s="342"/>
      <c r="DU6" s="342"/>
      <c r="DV6" s="342"/>
      <c r="DW6" s="342"/>
      <c r="DX6" s="342"/>
      <c r="DY6" s="342"/>
      <c r="DZ6" s="342"/>
      <c r="EA6" s="342"/>
      <c r="EB6" s="342"/>
      <c r="EC6" s="342"/>
      <c r="ED6" s="342"/>
      <c r="EE6" s="342"/>
      <c r="EF6" s="342"/>
      <c r="EG6" s="342"/>
      <c r="EH6" s="342"/>
      <c r="EI6" s="342"/>
      <c r="EJ6" s="342"/>
      <c r="EK6" s="342"/>
      <c r="EL6" s="342"/>
      <c r="EM6" s="342"/>
      <c r="EN6" s="342"/>
      <c r="EO6" s="342"/>
      <c r="EP6" s="342"/>
      <c r="EQ6" s="342"/>
      <c r="ER6" s="342"/>
      <c r="ES6" s="342"/>
      <c r="ET6" s="342"/>
      <c r="EU6" s="342"/>
      <c r="EV6" s="342"/>
      <c r="EW6" s="342"/>
      <c r="EX6" s="342"/>
      <c r="EY6" s="342"/>
      <c r="EZ6" s="342"/>
      <c r="FA6" s="342"/>
      <c r="FB6" s="342"/>
      <c r="FC6" s="342"/>
      <c r="FD6" s="342"/>
      <c r="FE6" s="342"/>
      <c r="FF6" s="342"/>
      <c r="FG6" s="342"/>
      <c r="FH6" s="342"/>
      <c r="FI6" s="342"/>
      <c r="FJ6" s="342"/>
      <c r="FK6" s="342"/>
      <c r="FL6" s="342"/>
      <c r="FM6" s="342"/>
      <c r="FN6" s="342"/>
      <c r="FO6" s="342"/>
      <c r="FP6" s="342"/>
      <c r="FQ6" s="342"/>
      <c r="FR6" s="342"/>
      <c r="FS6" s="342"/>
      <c r="FT6" s="342"/>
      <c r="FU6" s="342"/>
      <c r="FV6" s="342"/>
      <c r="FW6" s="342"/>
      <c r="FX6" s="342"/>
      <c r="FY6" s="342"/>
      <c r="FZ6" s="342"/>
      <c r="GA6" s="342"/>
      <c r="GB6" s="342"/>
      <c r="GC6" s="342"/>
      <c r="GD6" s="342"/>
      <c r="GE6" s="342"/>
      <c r="GF6" s="342"/>
      <c r="GG6" s="342"/>
      <c r="GH6" s="342"/>
      <c r="GI6" s="342"/>
      <c r="GJ6" s="342"/>
      <c r="GK6" s="342"/>
      <c r="GL6" s="342"/>
      <c r="GM6" s="342"/>
      <c r="GN6" s="342"/>
      <c r="GO6" s="342"/>
      <c r="GP6" s="342"/>
      <c r="GQ6" s="342"/>
      <c r="GR6" s="342"/>
      <c r="GS6" s="342"/>
      <c r="GT6" s="342"/>
      <c r="GU6" s="342"/>
      <c r="GV6" s="342"/>
      <c r="GW6" s="342"/>
      <c r="GX6" s="342"/>
      <c r="GY6" s="342"/>
      <c r="GZ6" s="342"/>
      <c r="HA6" s="342"/>
      <c r="HB6" s="342"/>
      <c r="HC6" s="342"/>
      <c r="HD6" s="342"/>
      <c r="HE6" s="342"/>
      <c r="HF6" s="342"/>
      <c r="HG6" s="342"/>
      <c r="HH6" s="342"/>
      <c r="HI6" s="342"/>
      <c r="HJ6" s="342"/>
      <c r="HK6" s="342"/>
      <c r="HL6" s="342"/>
      <c r="HM6" s="342"/>
      <c r="HN6" s="342"/>
      <c r="HO6" s="342"/>
      <c r="HP6" s="342"/>
      <c r="HQ6" s="342"/>
      <c r="HR6" s="342"/>
      <c r="HS6" s="342"/>
      <c r="HT6" s="342"/>
      <c r="HU6" s="342"/>
      <c r="HV6" s="342"/>
      <c r="HW6" s="342"/>
      <c r="HX6" s="342"/>
      <c r="HY6" s="342"/>
      <c r="HZ6" s="342"/>
      <c r="IA6" s="342"/>
      <c r="IB6" s="342"/>
      <c r="IC6" s="342"/>
      <c r="ID6" s="342"/>
      <c r="IE6" s="342"/>
      <c r="IF6" s="342"/>
      <c r="IG6" s="342"/>
      <c r="IH6" s="342"/>
      <c r="II6" s="342"/>
      <c r="IJ6" s="342"/>
      <c r="IK6" s="342"/>
      <c r="IL6" s="342"/>
      <c r="IM6" s="342"/>
      <c r="IN6" s="342"/>
      <c r="IO6" s="342"/>
      <c r="IP6" s="342"/>
      <c r="IQ6" s="342"/>
      <c r="IR6" s="342"/>
      <c r="IS6" s="342"/>
      <c r="IT6" s="342"/>
      <c r="IU6" s="342"/>
      <c r="IV6" s="342"/>
      <c r="IW6" s="342"/>
      <c r="IX6" s="342"/>
      <c r="IY6" s="342"/>
      <c r="IZ6" s="342"/>
      <c r="JA6" s="342"/>
      <c r="JB6" s="342"/>
      <c r="JC6" s="342"/>
      <c r="JD6" s="342"/>
      <c r="JE6" s="342"/>
      <c r="JF6" s="342"/>
      <c r="JG6" s="342"/>
      <c r="JH6" s="342"/>
    </row>
    <row r="7" spans="1:268" s="295" customFormat="1" ht="24.75" customHeight="1" thickBot="1">
      <c r="A7" s="461" t="s">
        <v>230</v>
      </c>
      <c r="B7" s="461"/>
      <c r="C7" s="461"/>
      <c r="D7" s="461"/>
      <c r="E7" s="461"/>
      <c r="G7" s="296">
        <f t="shared" ref="G7:L7" si="0">G80+G72+G53+G47+G41+G39+G36+G34+G27+G15+G9+G12</f>
        <v>136095.45599999995</v>
      </c>
      <c r="H7" s="296">
        <f t="shared" si="0"/>
        <v>147595.663</v>
      </c>
      <c r="I7" s="296">
        <f t="shared" si="0"/>
        <v>159383.93299999999</v>
      </c>
      <c r="J7" s="296">
        <f t="shared" si="0"/>
        <v>162374.51199999999</v>
      </c>
      <c r="K7" s="296">
        <f t="shared" si="0"/>
        <v>170221.177</v>
      </c>
      <c r="L7" s="296">
        <f t="shared" si="0"/>
        <v>92607.18</v>
      </c>
      <c r="M7" s="344"/>
      <c r="N7" s="345"/>
      <c r="O7" s="345"/>
      <c r="P7" s="345"/>
      <c r="Q7" s="345"/>
      <c r="R7" s="345"/>
      <c r="S7" s="345"/>
      <c r="T7" s="346"/>
      <c r="U7" s="346"/>
      <c r="V7" s="346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2"/>
      <c r="BJ7" s="342"/>
      <c r="BK7" s="342"/>
      <c r="BL7" s="342"/>
      <c r="BM7" s="342"/>
      <c r="BN7" s="342"/>
      <c r="BO7" s="342"/>
      <c r="BP7" s="342"/>
      <c r="BQ7" s="342"/>
      <c r="BR7" s="342"/>
      <c r="BS7" s="342"/>
      <c r="BT7" s="342"/>
      <c r="BU7" s="342"/>
      <c r="BV7" s="342"/>
      <c r="BW7" s="342"/>
      <c r="BX7" s="342"/>
      <c r="BY7" s="342"/>
      <c r="BZ7" s="342"/>
      <c r="CA7" s="342"/>
      <c r="CB7" s="342"/>
      <c r="CC7" s="342"/>
      <c r="CD7" s="342"/>
      <c r="CE7" s="342"/>
      <c r="CF7" s="342"/>
      <c r="CG7" s="342"/>
      <c r="CH7" s="342"/>
      <c r="CI7" s="342"/>
      <c r="CJ7" s="342"/>
      <c r="CK7" s="342"/>
      <c r="CL7" s="342"/>
      <c r="CM7" s="342"/>
      <c r="CN7" s="342"/>
      <c r="CO7" s="342"/>
      <c r="CP7" s="342"/>
      <c r="CQ7" s="342"/>
      <c r="CR7" s="342"/>
      <c r="CS7" s="342"/>
      <c r="CT7" s="342"/>
      <c r="CU7" s="342"/>
      <c r="CV7" s="342"/>
      <c r="CW7" s="342"/>
      <c r="CX7" s="342"/>
      <c r="CY7" s="342"/>
      <c r="CZ7" s="342"/>
      <c r="DA7" s="342"/>
      <c r="DB7" s="342"/>
      <c r="DC7" s="342"/>
      <c r="DD7" s="342"/>
      <c r="DE7" s="342"/>
      <c r="DF7" s="342"/>
      <c r="DG7" s="342"/>
      <c r="DH7" s="342"/>
      <c r="DI7" s="342"/>
      <c r="DJ7" s="342"/>
      <c r="DK7" s="342"/>
      <c r="DL7" s="342"/>
      <c r="DM7" s="342"/>
      <c r="DN7" s="342"/>
      <c r="DO7" s="342"/>
      <c r="DP7" s="342"/>
      <c r="DQ7" s="342"/>
      <c r="DR7" s="342"/>
      <c r="DS7" s="342"/>
      <c r="DT7" s="342"/>
      <c r="DU7" s="342"/>
      <c r="DV7" s="342"/>
      <c r="DW7" s="342"/>
      <c r="DX7" s="342"/>
      <c r="DY7" s="342"/>
      <c r="DZ7" s="342"/>
      <c r="EA7" s="342"/>
      <c r="EB7" s="342"/>
      <c r="EC7" s="342"/>
      <c r="ED7" s="342"/>
      <c r="EE7" s="342"/>
      <c r="EF7" s="342"/>
      <c r="EG7" s="342"/>
      <c r="EH7" s="342"/>
      <c r="EI7" s="342"/>
      <c r="EJ7" s="342"/>
      <c r="EK7" s="342"/>
      <c r="EL7" s="342"/>
      <c r="EM7" s="342"/>
      <c r="EN7" s="342"/>
      <c r="EO7" s="342"/>
      <c r="EP7" s="342"/>
      <c r="EQ7" s="342"/>
      <c r="ER7" s="342"/>
      <c r="ES7" s="342"/>
      <c r="ET7" s="342"/>
      <c r="EU7" s="342"/>
      <c r="EV7" s="342"/>
      <c r="EW7" s="342"/>
      <c r="EX7" s="342"/>
      <c r="EY7" s="342"/>
      <c r="EZ7" s="342"/>
      <c r="FA7" s="342"/>
      <c r="FB7" s="342"/>
      <c r="FC7" s="342"/>
      <c r="FD7" s="342"/>
      <c r="FE7" s="342"/>
      <c r="FF7" s="342"/>
      <c r="FG7" s="342"/>
      <c r="FH7" s="342"/>
      <c r="FI7" s="342"/>
      <c r="FJ7" s="342"/>
      <c r="FK7" s="342"/>
      <c r="FL7" s="342"/>
      <c r="FM7" s="342"/>
      <c r="FN7" s="342"/>
      <c r="FO7" s="342"/>
      <c r="FP7" s="342"/>
      <c r="FQ7" s="342"/>
      <c r="FR7" s="342"/>
      <c r="FS7" s="342"/>
      <c r="FT7" s="342"/>
      <c r="FU7" s="342"/>
      <c r="FV7" s="342"/>
      <c r="FW7" s="342"/>
      <c r="FX7" s="342"/>
      <c r="FY7" s="342"/>
      <c r="FZ7" s="342"/>
      <c r="GA7" s="342"/>
      <c r="GB7" s="342"/>
      <c r="GC7" s="342"/>
      <c r="GD7" s="342"/>
      <c r="GE7" s="342"/>
      <c r="GF7" s="342"/>
      <c r="GG7" s="342"/>
      <c r="GH7" s="342"/>
      <c r="GI7" s="342"/>
      <c r="GJ7" s="342"/>
      <c r="GK7" s="342"/>
      <c r="GL7" s="342"/>
      <c r="GM7" s="342"/>
      <c r="GN7" s="342"/>
      <c r="GO7" s="342"/>
      <c r="GP7" s="342"/>
      <c r="GQ7" s="342"/>
      <c r="GR7" s="342"/>
      <c r="GS7" s="342"/>
      <c r="GT7" s="342"/>
      <c r="GU7" s="342"/>
      <c r="GV7" s="342"/>
      <c r="GW7" s="342"/>
      <c r="GX7" s="342"/>
      <c r="GY7" s="342"/>
      <c r="GZ7" s="342"/>
      <c r="HA7" s="342"/>
      <c r="HB7" s="342"/>
      <c r="HC7" s="342"/>
      <c r="HD7" s="342"/>
      <c r="HE7" s="342"/>
      <c r="HF7" s="342"/>
      <c r="HG7" s="342"/>
      <c r="HH7" s="342"/>
      <c r="HI7" s="342"/>
      <c r="HJ7" s="342"/>
      <c r="HK7" s="342"/>
      <c r="HL7" s="342"/>
      <c r="HM7" s="342"/>
      <c r="HN7" s="342"/>
      <c r="HO7" s="342"/>
      <c r="HP7" s="342"/>
      <c r="HQ7" s="342"/>
      <c r="HR7" s="342"/>
      <c r="HS7" s="342"/>
      <c r="HT7" s="342"/>
      <c r="HU7" s="342"/>
      <c r="HV7" s="342"/>
      <c r="HW7" s="342"/>
      <c r="HX7" s="342"/>
      <c r="HY7" s="342"/>
      <c r="HZ7" s="342"/>
      <c r="IA7" s="342"/>
      <c r="IB7" s="342"/>
      <c r="IC7" s="342"/>
      <c r="ID7" s="342"/>
      <c r="IE7" s="342"/>
      <c r="IF7" s="342"/>
      <c r="IG7" s="342"/>
      <c r="IH7" s="342"/>
      <c r="II7" s="342"/>
      <c r="IJ7" s="342"/>
      <c r="IK7" s="342"/>
      <c r="IL7" s="342"/>
      <c r="IM7" s="342"/>
      <c r="IN7" s="342"/>
      <c r="IO7" s="342"/>
      <c r="IP7" s="342"/>
      <c r="IQ7" s="342"/>
      <c r="IR7" s="342"/>
      <c r="IS7" s="342"/>
      <c r="IT7" s="342"/>
      <c r="IU7" s="342"/>
      <c r="IV7" s="342"/>
      <c r="IW7" s="342"/>
      <c r="IX7" s="342"/>
      <c r="IY7" s="342"/>
      <c r="IZ7" s="342"/>
      <c r="JA7" s="342"/>
      <c r="JB7" s="342"/>
      <c r="JC7" s="342"/>
      <c r="JD7" s="342"/>
      <c r="JE7" s="342"/>
      <c r="JF7" s="342"/>
      <c r="JG7" s="342"/>
      <c r="JH7" s="342"/>
    </row>
    <row r="8" spans="1:268" s="41" customFormat="1" ht="24.75" customHeight="1">
      <c r="A8" s="16"/>
      <c r="B8" s="16"/>
      <c r="C8" s="16"/>
      <c r="D8" s="16"/>
      <c r="E8" s="16"/>
      <c r="F8" s="22"/>
      <c r="G8" s="219"/>
      <c r="H8" s="219"/>
      <c r="I8" s="219"/>
      <c r="J8" s="219"/>
      <c r="K8" s="219"/>
      <c r="L8" s="219"/>
      <c r="M8" s="342"/>
      <c r="N8" s="342"/>
      <c r="O8" s="345"/>
      <c r="P8" s="345"/>
      <c r="Q8" s="345"/>
      <c r="R8" s="345"/>
      <c r="S8" s="345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/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/>
      <c r="CC8" s="342"/>
      <c r="CD8" s="342"/>
      <c r="CE8" s="342"/>
      <c r="CF8" s="342"/>
      <c r="CG8" s="342"/>
      <c r="CH8" s="342"/>
      <c r="CI8" s="342"/>
      <c r="CJ8" s="342"/>
      <c r="CK8" s="342"/>
      <c r="CL8" s="342"/>
      <c r="CM8" s="342"/>
      <c r="CN8" s="342"/>
      <c r="CO8" s="342"/>
      <c r="CP8" s="342"/>
      <c r="CQ8" s="342"/>
      <c r="CR8" s="342"/>
      <c r="CS8" s="342"/>
      <c r="CT8" s="342"/>
      <c r="CU8" s="342"/>
      <c r="CV8" s="342"/>
      <c r="CW8" s="342"/>
      <c r="CX8" s="342"/>
      <c r="CY8" s="342"/>
      <c r="CZ8" s="342"/>
      <c r="DA8" s="342"/>
      <c r="DB8" s="342"/>
      <c r="DC8" s="342"/>
      <c r="DD8" s="342"/>
      <c r="DE8" s="342"/>
      <c r="DF8" s="342"/>
      <c r="DG8" s="342"/>
      <c r="DH8" s="342"/>
      <c r="DI8" s="342"/>
      <c r="DJ8" s="342"/>
      <c r="DK8" s="342"/>
      <c r="DL8" s="342"/>
      <c r="DM8" s="342"/>
      <c r="DN8" s="342"/>
      <c r="DO8" s="342"/>
      <c r="DP8" s="342"/>
      <c r="DQ8" s="342"/>
      <c r="DR8" s="342"/>
      <c r="DS8" s="342"/>
      <c r="DT8" s="342"/>
      <c r="DU8" s="342"/>
      <c r="DV8" s="342"/>
      <c r="DW8" s="342"/>
      <c r="DX8" s="342"/>
      <c r="DY8" s="342"/>
      <c r="DZ8" s="342"/>
      <c r="EA8" s="342"/>
      <c r="EB8" s="342"/>
      <c r="EC8" s="342"/>
      <c r="ED8" s="342"/>
      <c r="EE8" s="342"/>
      <c r="EF8" s="342"/>
      <c r="EG8" s="342"/>
      <c r="EH8" s="342"/>
      <c r="EI8" s="342"/>
      <c r="EJ8" s="342"/>
      <c r="EK8" s="342"/>
      <c r="EL8" s="342"/>
      <c r="EM8" s="342"/>
      <c r="EN8" s="342"/>
      <c r="EO8" s="342"/>
      <c r="EP8" s="342"/>
      <c r="EQ8" s="342"/>
      <c r="ER8" s="342"/>
      <c r="ES8" s="342"/>
      <c r="ET8" s="342"/>
      <c r="EU8" s="342"/>
      <c r="EV8" s="342"/>
      <c r="EW8" s="342"/>
      <c r="EX8" s="342"/>
      <c r="EY8" s="342"/>
      <c r="EZ8" s="342"/>
      <c r="FA8" s="342"/>
      <c r="FB8" s="342"/>
      <c r="FC8" s="342"/>
      <c r="FD8" s="342"/>
      <c r="FE8" s="342"/>
      <c r="FF8" s="342"/>
      <c r="FG8" s="342"/>
      <c r="FH8" s="342"/>
      <c r="FI8" s="342"/>
      <c r="FJ8" s="342"/>
      <c r="FK8" s="342"/>
      <c r="FL8" s="342"/>
      <c r="FM8" s="342"/>
      <c r="FN8" s="342"/>
      <c r="FO8" s="342"/>
      <c r="FP8" s="342"/>
      <c r="FQ8" s="342"/>
      <c r="FR8" s="342"/>
      <c r="FS8" s="342"/>
      <c r="FT8" s="342"/>
      <c r="FU8" s="342"/>
      <c r="FV8" s="342"/>
      <c r="FW8" s="342"/>
      <c r="FX8" s="342"/>
      <c r="FY8" s="342"/>
      <c r="FZ8" s="342"/>
      <c r="GA8" s="342"/>
      <c r="GB8" s="342"/>
      <c r="GC8" s="342"/>
      <c r="GD8" s="342"/>
      <c r="GE8" s="342"/>
      <c r="GF8" s="342"/>
      <c r="GG8" s="342"/>
      <c r="GH8" s="342"/>
      <c r="GI8" s="342"/>
      <c r="GJ8" s="342"/>
      <c r="GK8" s="342"/>
      <c r="GL8" s="342"/>
      <c r="GM8" s="342"/>
      <c r="GN8" s="342"/>
      <c r="GO8" s="342"/>
      <c r="GP8" s="342"/>
      <c r="GQ8" s="342"/>
      <c r="GR8" s="342"/>
      <c r="GS8" s="342"/>
      <c r="GT8" s="342"/>
      <c r="GU8" s="342"/>
      <c r="GV8" s="342"/>
      <c r="GW8" s="342"/>
      <c r="GX8" s="342"/>
      <c r="GY8" s="342"/>
      <c r="GZ8" s="342"/>
      <c r="HA8" s="342"/>
      <c r="HB8" s="342"/>
      <c r="HC8" s="342"/>
      <c r="HD8" s="342"/>
      <c r="HE8" s="342"/>
      <c r="HF8" s="342"/>
      <c r="HG8" s="342"/>
      <c r="HH8" s="342"/>
      <c r="HI8" s="342"/>
      <c r="HJ8" s="342"/>
      <c r="HK8" s="342"/>
      <c r="HL8" s="342"/>
      <c r="HM8" s="342"/>
      <c r="HN8" s="342"/>
      <c r="HO8" s="342"/>
      <c r="HP8" s="342"/>
      <c r="HQ8" s="342"/>
      <c r="HR8" s="342"/>
      <c r="HS8" s="342"/>
      <c r="HT8" s="342"/>
      <c r="HU8" s="342"/>
      <c r="HV8" s="342"/>
      <c r="HW8" s="342"/>
      <c r="HX8" s="342"/>
      <c r="HY8" s="342"/>
      <c r="HZ8" s="342"/>
      <c r="IA8" s="342"/>
      <c r="IB8" s="342"/>
      <c r="IC8" s="342"/>
      <c r="ID8" s="342"/>
      <c r="IE8" s="342"/>
      <c r="IF8" s="342"/>
      <c r="IG8" s="342"/>
      <c r="IH8" s="342"/>
      <c r="II8" s="342"/>
      <c r="IJ8" s="342"/>
      <c r="IK8" s="342"/>
      <c r="IL8" s="342"/>
      <c r="IM8" s="342"/>
      <c r="IN8" s="342"/>
      <c r="IO8" s="342"/>
      <c r="IP8" s="342"/>
      <c r="IQ8" s="342"/>
      <c r="IR8" s="342"/>
      <c r="IS8" s="342"/>
      <c r="IT8" s="342"/>
      <c r="IU8" s="342"/>
      <c r="IV8" s="342"/>
      <c r="IW8" s="342"/>
      <c r="IX8" s="342"/>
      <c r="IY8" s="342"/>
      <c r="IZ8" s="342"/>
      <c r="JA8" s="342"/>
      <c r="JB8" s="342"/>
      <c r="JC8" s="342"/>
      <c r="JD8" s="342"/>
      <c r="JE8" s="342"/>
      <c r="JF8" s="342"/>
      <c r="JG8" s="342"/>
      <c r="JH8" s="342"/>
    </row>
    <row r="9" spans="1:268" s="103" customFormat="1" ht="20.100000000000001" customHeight="1">
      <c r="A9" s="100" t="s">
        <v>72</v>
      </c>
      <c r="B9" s="447" t="s">
        <v>58</v>
      </c>
      <c r="C9" s="447"/>
      <c r="D9" s="447"/>
      <c r="E9" s="447"/>
      <c r="F9" s="101"/>
      <c r="G9" s="102">
        <v>8402.4179999999997</v>
      </c>
      <c r="H9" s="102">
        <v>9440.0960000000014</v>
      </c>
      <c r="I9" s="102">
        <v>10724.981</v>
      </c>
      <c r="J9" s="102">
        <v>11672.811</v>
      </c>
      <c r="K9" s="102">
        <v>11889.043</v>
      </c>
      <c r="L9" s="102">
        <v>12749.803</v>
      </c>
      <c r="M9" s="347"/>
      <c r="N9" s="345"/>
      <c r="O9" s="345"/>
      <c r="P9" s="345"/>
      <c r="Q9" s="345"/>
      <c r="R9" s="345"/>
      <c r="S9" s="345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/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  <c r="EB9" s="348"/>
      <c r="EC9" s="348"/>
      <c r="ED9" s="348"/>
      <c r="EE9" s="348"/>
      <c r="EF9" s="348"/>
      <c r="EG9" s="348"/>
      <c r="EH9" s="348"/>
      <c r="EI9" s="348"/>
      <c r="EJ9" s="348"/>
      <c r="EK9" s="348"/>
      <c r="EL9" s="348"/>
      <c r="EM9" s="348"/>
      <c r="EN9" s="348"/>
      <c r="EO9" s="348"/>
      <c r="EP9" s="348"/>
      <c r="EQ9" s="348"/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  <c r="FL9" s="348"/>
      <c r="FM9" s="348"/>
      <c r="FN9" s="348"/>
      <c r="FO9" s="348"/>
      <c r="FP9" s="348"/>
      <c r="FQ9" s="348"/>
      <c r="FR9" s="348"/>
      <c r="FS9" s="348"/>
      <c r="FT9" s="348"/>
      <c r="FU9" s="348"/>
      <c r="FV9" s="348"/>
      <c r="FW9" s="348"/>
      <c r="FX9" s="348"/>
      <c r="FY9" s="348"/>
      <c r="FZ9" s="348"/>
      <c r="GA9" s="348"/>
      <c r="GB9" s="348"/>
      <c r="GC9" s="348"/>
      <c r="GD9" s="348"/>
      <c r="GE9" s="348"/>
      <c r="GF9" s="348"/>
      <c r="GG9" s="348"/>
      <c r="GH9" s="348"/>
      <c r="GI9" s="348"/>
      <c r="GJ9" s="348"/>
      <c r="GK9" s="348"/>
      <c r="GL9" s="348"/>
      <c r="GM9" s="348"/>
      <c r="GN9" s="348"/>
      <c r="GO9" s="348"/>
      <c r="GP9" s="348"/>
      <c r="GQ9" s="348"/>
      <c r="GR9" s="348"/>
      <c r="GS9" s="348"/>
      <c r="GT9" s="348"/>
      <c r="GU9" s="348"/>
      <c r="GV9" s="348"/>
      <c r="GW9" s="348"/>
      <c r="GX9" s="348"/>
      <c r="GY9" s="348"/>
      <c r="GZ9" s="348"/>
      <c r="HA9" s="348"/>
      <c r="HB9" s="348"/>
      <c r="HC9" s="348"/>
      <c r="HD9" s="348"/>
      <c r="HE9" s="348"/>
      <c r="HF9" s="348"/>
      <c r="HG9" s="348"/>
      <c r="HH9" s="348"/>
      <c r="HI9" s="348"/>
      <c r="HJ9" s="348"/>
      <c r="HK9" s="348"/>
      <c r="HL9" s="348"/>
      <c r="HM9" s="348"/>
      <c r="HN9" s="348"/>
      <c r="HO9" s="348"/>
      <c r="HP9" s="348"/>
      <c r="HQ9" s="348"/>
      <c r="HR9" s="348"/>
      <c r="HS9" s="348"/>
      <c r="HT9" s="348"/>
      <c r="HU9" s="348"/>
      <c r="HV9" s="348"/>
      <c r="HW9" s="348"/>
      <c r="HX9" s="348"/>
      <c r="HY9" s="348"/>
      <c r="HZ9" s="348"/>
      <c r="IA9" s="348"/>
      <c r="IB9" s="348"/>
      <c r="IC9" s="348"/>
      <c r="ID9" s="348"/>
      <c r="IE9" s="348"/>
      <c r="IF9" s="348"/>
      <c r="IG9" s="348"/>
      <c r="IH9" s="348"/>
      <c r="II9" s="348"/>
      <c r="IJ9" s="348"/>
      <c r="IK9" s="348"/>
      <c r="IL9" s="348"/>
      <c r="IM9" s="348"/>
      <c r="IN9" s="348"/>
      <c r="IO9" s="348"/>
      <c r="IP9" s="348"/>
      <c r="IQ9" s="348"/>
      <c r="IR9" s="348"/>
      <c r="IS9" s="348"/>
      <c r="IT9" s="348"/>
      <c r="IU9" s="348"/>
      <c r="IV9" s="348"/>
      <c r="IW9" s="348"/>
      <c r="IX9" s="348"/>
      <c r="IY9" s="348"/>
      <c r="IZ9" s="348"/>
      <c r="JA9" s="348"/>
      <c r="JB9" s="348"/>
      <c r="JC9" s="348"/>
      <c r="JD9" s="348"/>
      <c r="JE9" s="348"/>
      <c r="JF9" s="348"/>
      <c r="JG9" s="348"/>
      <c r="JH9" s="348"/>
    </row>
    <row r="10" spans="1:268" s="104" customFormat="1" ht="20.100000000000001" customHeight="1">
      <c r="A10" s="80"/>
      <c r="B10" s="457" t="s">
        <v>59</v>
      </c>
      <c r="C10" s="457"/>
      <c r="D10" s="457"/>
      <c r="E10" s="457"/>
      <c r="F10" s="22"/>
      <c r="G10" s="7"/>
      <c r="H10" s="7"/>
      <c r="I10" s="7"/>
      <c r="J10" s="7"/>
      <c r="K10" s="7"/>
      <c r="L10" s="7"/>
      <c r="M10" s="349"/>
      <c r="N10" s="345"/>
      <c r="O10" s="345"/>
      <c r="P10" s="345"/>
      <c r="Q10" s="345"/>
      <c r="R10" s="345"/>
      <c r="S10" s="345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49"/>
      <c r="DD10" s="349"/>
      <c r="DE10" s="349"/>
      <c r="DF10" s="349"/>
      <c r="DG10" s="349"/>
      <c r="DH10" s="349"/>
      <c r="DI10" s="349"/>
      <c r="DJ10" s="349"/>
      <c r="DK10" s="349"/>
      <c r="DL10" s="349"/>
      <c r="DM10" s="349"/>
      <c r="DN10" s="349"/>
      <c r="DO10" s="349"/>
      <c r="DP10" s="349"/>
      <c r="DQ10" s="349"/>
      <c r="DR10" s="349"/>
      <c r="DS10" s="349"/>
      <c r="DT10" s="349"/>
      <c r="DU10" s="349"/>
      <c r="DV10" s="349"/>
      <c r="DW10" s="349"/>
      <c r="DX10" s="349"/>
      <c r="DY10" s="349"/>
      <c r="DZ10" s="349"/>
      <c r="EA10" s="349"/>
      <c r="EB10" s="349"/>
      <c r="EC10" s="349"/>
      <c r="ED10" s="349"/>
      <c r="EE10" s="349"/>
      <c r="EF10" s="349"/>
      <c r="EG10" s="349"/>
      <c r="EH10" s="349"/>
      <c r="EI10" s="349"/>
      <c r="EJ10" s="349"/>
      <c r="EK10" s="349"/>
      <c r="EL10" s="349"/>
      <c r="EM10" s="349"/>
      <c r="EN10" s="349"/>
      <c r="EO10" s="349"/>
      <c r="EP10" s="349"/>
      <c r="EQ10" s="349"/>
      <c r="ER10" s="349"/>
      <c r="ES10" s="349"/>
      <c r="ET10" s="349"/>
      <c r="EU10" s="349"/>
      <c r="EV10" s="349"/>
      <c r="EW10" s="349"/>
      <c r="EX10" s="349"/>
      <c r="EY10" s="349"/>
      <c r="EZ10" s="349"/>
      <c r="FA10" s="349"/>
      <c r="FB10" s="349"/>
      <c r="FC10" s="349"/>
      <c r="FD10" s="349"/>
      <c r="FE10" s="349"/>
      <c r="FF10" s="349"/>
      <c r="FG10" s="349"/>
      <c r="FH10" s="349"/>
      <c r="FI10" s="349"/>
      <c r="FJ10" s="349"/>
      <c r="FK10" s="349"/>
      <c r="FL10" s="349"/>
      <c r="FM10" s="349"/>
      <c r="FN10" s="349"/>
      <c r="FO10" s="349"/>
      <c r="FP10" s="349"/>
      <c r="FQ10" s="349"/>
      <c r="FR10" s="349"/>
      <c r="FS10" s="349"/>
      <c r="FT10" s="349"/>
      <c r="FU10" s="349"/>
      <c r="FV10" s="349"/>
      <c r="FW10" s="349"/>
      <c r="FX10" s="349"/>
      <c r="FY10" s="349"/>
      <c r="FZ10" s="349"/>
      <c r="GA10" s="349"/>
      <c r="GB10" s="349"/>
      <c r="GC10" s="349"/>
      <c r="GD10" s="349"/>
      <c r="GE10" s="349"/>
      <c r="GF10" s="349"/>
      <c r="GG10" s="349"/>
      <c r="GH10" s="349"/>
      <c r="GI10" s="349"/>
      <c r="GJ10" s="349"/>
      <c r="GK10" s="349"/>
      <c r="GL10" s="349"/>
      <c r="GM10" s="349"/>
      <c r="GN10" s="349"/>
      <c r="GO10" s="349"/>
      <c r="GP10" s="349"/>
      <c r="GQ10" s="349"/>
      <c r="GR10" s="349"/>
      <c r="GS10" s="349"/>
      <c r="GT10" s="349"/>
      <c r="GU10" s="349"/>
      <c r="GV10" s="349"/>
      <c r="GW10" s="349"/>
      <c r="GX10" s="349"/>
      <c r="GY10" s="349"/>
      <c r="GZ10" s="349"/>
      <c r="HA10" s="349"/>
      <c r="HB10" s="349"/>
      <c r="HC10" s="349"/>
      <c r="HD10" s="349"/>
      <c r="HE10" s="349"/>
      <c r="HF10" s="349"/>
      <c r="HG10" s="349"/>
      <c r="HH10" s="349"/>
      <c r="HI10" s="349"/>
      <c r="HJ10" s="349"/>
      <c r="HK10" s="349"/>
      <c r="HL10" s="349"/>
      <c r="HM10" s="349"/>
      <c r="HN10" s="349"/>
      <c r="HO10" s="349"/>
      <c r="HP10" s="349"/>
      <c r="HQ10" s="349"/>
      <c r="HR10" s="349"/>
      <c r="HS10" s="349"/>
      <c r="HT10" s="349"/>
      <c r="HU10" s="349"/>
      <c r="HV10" s="349"/>
      <c r="HW10" s="349"/>
      <c r="HX10" s="349"/>
      <c r="HY10" s="349"/>
      <c r="HZ10" s="349"/>
      <c r="IA10" s="349"/>
      <c r="IB10" s="349"/>
      <c r="IC10" s="349"/>
      <c r="ID10" s="349"/>
      <c r="IE10" s="349"/>
      <c r="IF10" s="349"/>
      <c r="IG10" s="349"/>
      <c r="IH10" s="349"/>
      <c r="II10" s="349"/>
      <c r="IJ10" s="349"/>
      <c r="IK10" s="349"/>
      <c r="IL10" s="349"/>
      <c r="IM10" s="349"/>
      <c r="IN10" s="349"/>
      <c r="IO10" s="349"/>
      <c r="IP10" s="349"/>
      <c r="IQ10" s="349"/>
      <c r="IR10" s="349"/>
      <c r="IS10" s="349"/>
      <c r="IT10" s="349"/>
      <c r="IU10" s="349"/>
      <c r="IV10" s="349"/>
      <c r="IW10" s="349"/>
      <c r="IX10" s="349"/>
      <c r="IY10" s="349"/>
      <c r="IZ10" s="349"/>
      <c r="JA10" s="349"/>
      <c r="JB10" s="349"/>
      <c r="JC10" s="349"/>
      <c r="JD10" s="349"/>
      <c r="JE10" s="349"/>
      <c r="JF10" s="349"/>
      <c r="JG10" s="349"/>
      <c r="JH10" s="349"/>
    </row>
    <row r="11" spans="1:268" s="41" customFormat="1" ht="9" customHeight="1">
      <c r="A11" s="80"/>
      <c r="B11" s="105"/>
      <c r="C11" s="105"/>
      <c r="D11" s="105"/>
      <c r="E11" s="105"/>
      <c r="F11" s="22"/>
      <c r="G11" s="7"/>
      <c r="H11" s="7"/>
      <c r="I11" s="7"/>
      <c r="J11" s="7"/>
      <c r="K11" s="7"/>
      <c r="L11" s="7"/>
      <c r="M11" s="342"/>
      <c r="N11" s="345"/>
      <c r="O11" s="345"/>
      <c r="P11" s="345"/>
      <c r="Q11" s="345"/>
      <c r="R11" s="345"/>
      <c r="S11" s="345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  <c r="CC11" s="342"/>
      <c r="CD11" s="342"/>
      <c r="CE11" s="342"/>
      <c r="CF11" s="342"/>
      <c r="CG11" s="342"/>
      <c r="CH11" s="342"/>
      <c r="CI11" s="342"/>
      <c r="CJ11" s="342"/>
      <c r="CK11" s="342"/>
      <c r="CL11" s="342"/>
      <c r="CM11" s="342"/>
      <c r="CN11" s="342"/>
      <c r="CO11" s="342"/>
      <c r="CP11" s="342"/>
      <c r="CQ11" s="342"/>
      <c r="CR11" s="342"/>
      <c r="CS11" s="342"/>
      <c r="CT11" s="342"/>
      <c r="CU11" s="342"/>
      <c r="CV11" s="342"/>
      <c r="CW11" s="342"/>
      <c r="CX11" s="342"/>
      <c r="CY11" s="342"/>
      <c r="CZ11" s="342"/>
      <c r="DA11" s="342"/>
      <c r="DB11" s="342"/>
      <c r="DC11" s="342"/>
      <c r="DD11" s="342"/>
      <c r="DE11" s="342"/>
      <c r="DF11" s="342"/>
      <c r="DG11" s="342"/>
      <c r="DH11" s="342"/>
      <c r="DI11" s="342"/>
      <c r="DJ11" s="342"/>
      <c r="DK11" s="342"/>
      <c r="DL11" s="342"/>
      <c r="DM11" s="342"/>
      <c r="DN11" s="342"/>
      <c r="DO11" s="342"/>
      <c r="DP11" s="342"/>
      <c r="DQ11" s="342"/>
      <c r="DR11" s="342"/>
      <c r="DS11" s="342"/>
      <c r="DT11" s="342"/>
      <c r="DU11" s="342"/>
      <c r="DV11" s="342"/>
      <c r="DW11" s="342"/>
      <c r="DX11" s="342"/>
      <c r="DY11" s="342"/>
      <c r="DZ11" s="342"/>
      <c r="EA11" s="342"/>
      <c r="EB11" s="342"/>
      <c r="EC11" s="342"/>
      <c r="ED11" s="342"/>
      <c r="EE11" s="342"/>
      <c r="EF11" s="342"/>
      <c r="EG11" s="342"/>
      <c r="EH11" s="342"/>
      <c r="EI11" s="342"/>
      <c r="EJ11" s="342"/>
      <c r="EK11" s="342"/>
      <c r="EL11" s="342"/>
      <c r="EM11" s="342"/>
      <c r="EN11" s="342"/>
      <c r="EO11" s="342"/>
      <c r="EP11" s="342"/>
      <c r="EQ11" s="342"/>
      <c r="ER11" s="342"/>
      <c r="ES11" s="342"/>
      <c r="ET11" s="342"/>
      <c r="EU11" s="342"/>
      <c r="EV11" s="342"/>
      <c r="EW11" s="342"/>
      <c r="EX11" s="342"/>
      <c r="EY11" s="342"/>
      <c r="EZ11" s="342"/>
      <c r="FA11" s="342"/>
      <c r="FB11" s="342"/>
      <c r="FC11" s="342"/>
      <c r="FD11" s="342"/>
      <c r="FE11" s="342"/>
      <c r="FF11" s="342"/>
      <c r="FG11" s="342"/>
      <c r="FH11" s="342"/>
      <c r="FI11" s="342"/>
      <c r="FJ11" s="342"/>
      <c r="FK11" s="342"/>
      <c r="FL11" s="342"/>
      <c r="FM11" s="342"/>
      <c r="FN11" s="342"/>
      <c r="FO11" s="342"/>
      <c r="FP11" s="342"/>
      <c r="FQ11" s="342"/>
      <c r="FR11" s="342"/>
      <c r="FS11" s="342"/>
      <c r="FT11" s="342"/>
      <c r="FU11" s="342"/>
      <c r="FV11" s="342"/>
      <c r="FW11" s="342"/>
      <c r="FX11" s="342"/>
      <c r="FY11" s="342"/>
      <c r="FZ11" s="342"/>
      <c r="GA11" s="342"/>
      <c r="GB11" s="342"/>
      <c r="GC11" s="342"/>
      <c r="GD11" s="342"/>
      <c r="GE11" s="342"/>
      <c r="GF11" s="342"/>
      <c r="GG11" s="342"/>
      <c r="GH11" s="342"/>
      <c r="GI11" s="342"/>
      <c r="GJ11" s="342"/>
      <c r="GK11" s="342"/>
      <c r="GL11" s="342"/>
      <c r="GM11" s="342"/>
      <c r="GN11" s="342"/>
      <c r="GO11" s="342"/>
      <c r="GP11" s="342"/>
      <c r="GQ11" s="342"/>
      <c r="GR11" s="342"/>
      <c r="GS11" s="342"/>
      <c r="GT11" s="342"/>
      <c r="GU11" s="342"/>
      <c r="GV11" s="342"/>
      <c r="GW11" s="342"/>
      <c r="GX11" s="342"/>
      <c r="GY11" s="342"/>
      <c r="GZ11" s="342"/>
      <c r="HA11" s="342"/>
      <c r="HB11" s="342"/>
      <c r="HC11" s="342"/>
      <c r="HD11" s="342"/>
      <c r="HE11" s="342"/>
      <c r="HF11" s="342"/>
      <c r="HG11" s="342"/>
      <c r="HH11" s="342"/>
      <c r="HI11" s="342"/>
      <c r="HJ11" s="342"/>
      <c r="HK11" s="342"/>
      <c r="HL11" s="342"/>
      <c r="HM11" s="342"/>
      <c r="HN11" s="342"/>
      <c r="HO11" s="342"/>
      <c r="HP11" s="342"/>
      <c r="HQ11" s="342"/>
      <c r="HR11" s="342"/>
      <c r="HS11" s="342"/>
      <c r="HT11" s="342"/>
      <c r="HU11" s="342"/>
      <c r="HV11" s="342"/>
      <c r="HW11" s="342"/>
      <c r="HX11" s="342"/>
      <c r="HY11" s="342"/>
      <c r="HZ11" s="342"/>
      <c r="IA11" s="342"/>
      <c r="IB11" s="342"/>
      <c r="IC11" s="342"/>
      <c r="ID11" s="342"/>
      <c r="IE11" s="342"/>
      <c r="IF11" s="342"/>
      <c r="IG11" s="342"/>
      <c r="IH11" s="342"/>
      <c r="II11" s="342"/>
      <c r="IJ11" s="342"/>
      <c r="IK11" s="342"/>
      <c r="IL11" s="342"/>
      <c r="IM11" s="342"/>
      <c r="IN11" s="342"/>
      <c r="IO11" s="342"/>
      <c r="IP11" s="342"/>
      <c r="IQ11" s="342"/>
      <c r="IR11" s="342"/>
      <c r="IS11" s="342"/>
      <c r="IT11" s="342"/>
      <c r="IU11" s="342"/>
      <c r="IV11" s="342"/>
      <c r="IW11" s="342"/>
      <c r="IX11" s="342"/>
      <c r="IY11" s="342"/>
      <c r="IZ11" s="342"/>
      <c r="JA11" s="342"/>
      <c r="JB11" s="342"/>
      <c r="JC11" s="342"/>
      <c r="JD11" s="342"/>
      <c r="JE11" s="342"/>
      <c r="JF11" s="342"/>
      <c r="JG11" s="342"/>
      <c r="JH11" s="342"/>
    </row>
    <row r="12" spans="1:268" s="103" customFormat="1" ht="20.100000000000001" customHeight="1">
      <c r="A12" s="100" t="s">
        <v>73</v>
      </c>
      <c r="B12" s="460" t="s">
        <v>13</v>
      </c>
      <c r="C12" s="460"/>
      <c r="D12" s="460"/>
      <c r="E12" s="460"/>
      <c r="F12" s="106"/>
      <c r="G12" s="102">
        <v>1459.895</v>
      </c>
      <c r="H12" s="102">
        <v>1503.1529999999998</v>
      </c>
      <c r="I12" s="102">
        <v>1814.501</v>
      </c>
      <c r="J12" s="102">
        <v>2127.9259999999999</v>
      </c>
      <c r="K12" s="102">
        <v>2335.1669999999999</v>
      </c>
      <c r="L12" s="102">
        <v>1822.7909999999999</v>
      </c>
      <c r="M12" s="348"/>
      <c r="N12" s="345"/>
      <c r="O12" s="345"/>
      <c r="P12" s="345"/>
      <c r="Q12" s="345"/>
      <c r="R12" s="342"/>
      <c r="S12" s="345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348"/>
      <c r="DK12" s="348"/>
      <c r="DL12" s="348"/>
      <c r="DM12" s="348"/>
      <c r="DN12" s="348"/>
      <c r="DO12" s="348"/>
      <c r="DP12" s="348"/>
      <c r="DQ12" s="348"/>
      <c r="DR12" s="348"/>
      <c r="DS12" s="348"/>
      <c r="DT12" s="348"/>
      <c r="DU12" s="348"/>
      <c r="DV12" s="348"/>
      <c r="DW12" s="348"/>
      <c r="DX12" s="348"/>
      <c r="DY12" s="348"/>
      <c r="DZ12" s="348"/>
      <c r="EA12" s="348"/>
      <c r="EB12" s="348"/>
      <c r="EC12" s="348"/>
      <c r="ED12" s="348"/>
      <c r="EE12" s="348"/>
      <c r="EF12" s="348"/>
      <c r="EG12" s="348"/>
      <c r="EH12" s="348"/>
      <c r="EI12" s="348"/>
      <c r="EJ12" s="348"/>
      <c r="EK12" s="348"/>
      <c r="EL12" s="348"/>
      <c r="EM12" s="348"/>
      <c r="EN12" s="348"/>
      <c r="EO12" s="348"/>
      <c r="EP12" s="348"/>
      <c r="EQ12" s="348"/>
      <c r="ER12" s="348"/>
      <c r="ES12" s="348"/>
      <c r="ET12" s="348"/>
      <c r="EU12" s="348"/>
      <c r="EV12" s="348"/>
      <c r="EW12" s="348"/>
      <c r="EX12" s="348"/>
      <c r="EY12" s="348"/>
      <c r="EZ12" s="348"/>
      <c r="FA12" s="348"/>
      <c r="FB12" s="348"/>
      <c r="FC12" s="348"/>
      <c r="FD12" s="348"/>
      <c r="FE12" s="348"/>
      <c r="FF12" s="348"/>
      <c r="FG12" s="348"/>
      <c r="FH12" s="348"/>
      <c r="FI12" s="348"/>
      <c r="FJ12" s="348"/>
      <c r="FK12" s="348"/>
      <c r="FL12" s="348"/>
      <c r="FM12" s="348"/>
      <c r="FN12" s="348"/>
      <c r="FO12" s="348"/>
      <c r="FP12" s="348"/>
      <c r="FQ12" s="348"/>
      <c r="FR12" s="348"/>
      <c r="FS12" s="348"/>
      <c r="FT12" s="348"/>
      <c r="FU12" s="348"/>
      <c r="FV12" s="348"/>
      <c r="FW12" s="348"/>
      <c r="FX12" s="348"/>
      <c r="FY12" s="348"/>
      <c r="FZ12" s="348"/>
      <c r="GA12" s="348"/>
      <c r="GB12" s="348"/>
      <c r="GC12" s="348"/>
      <c r="GD12" s="348"/>
      <c r="GE12" s="348"/>
      <c r="GF12" s="348"/>
      <c r="GG12" s="348"/>
      <c r="GH12" s="348"/>
      <c r="GI12" s="348"/>
      <c r="GJ12" s="348"/>
      <c r="GK12" s="348"/>
      <c r="GL12" s="348"/>
      <c r="GM12" s="348"/>
      <c r="GN12" s="348"/>
      <c r="GO12" s="348"/>
      <c r="GP12" s="348"/>
      <c r="GQ12" s="348"/>
      <c r="GR12" s="348"/>
      <c r="GS12" s="348"/>
      <c r="GT12" s="348"/>
      <c r="GU12" s="348"/>
      <c r="GV12" s="348"/>
      <c r="GW12" s="348"/>
      <c r="GX12" s="348"/>
      <c r="GY12" s="348"/>
      <c r="GZ12" s="348"/>
      <c r="HA12" s="348"/>
      <c r="HB12" s="348"/>
      <c r="HC12" s="348"/>
      <c r="HD12" s="348"/>
      <c r="HE12" s="348"/>
      <c r="HF12" s="348"/>
      <c r="HG12" s="348"/>
      <c r="HH12" s="348"/>
      <c r="HI12" s="348"/>
      <c r="HJ12" s="348"/>
      <c r="HK12" s="348"/>
      <c r="HL12" s="348"/>
      <c r="HM12" s="348"/>
      <c r="HN12" s="348"/>
      <c r="HO12" s="348"/>
      <c r="HP12" s="348"/>
      <c r="HQ12" s="348"/>
      <c r="HR12" s="348"/>
      <c r="HS12" s="348"/>
      <c r="HT12" s="348"/>
      <c r="HU12" s="348"/>
      <c r="HV12" s="348"/>
      <c r="HW12" s="348"/>
      <c r="HX12" s="348"/>
      <c r="HY12" s="348"/>
      <c r="HZ12" s="348"/>
      <c r="IA12" s="348"/>
      <c r="IB12" s="348"/>
      <c r="IC12" s="348"/>
      <c r="ID12" s="348"/>
      <c r="IE12" s="348"/>
      <c r="IF12" s="348"/>
      <c r="IG12" s="348"/>
      <c r="IH12" s="348"/>
      <c r="II12" s="348"/>
      <c r="IJ12" s="348"/>
      <c r="IK12" s="348"/>
      <c r="IL12" s="348"/>
      <c r="IM12" s="348"/>
      <c r="IN12" s="348"/>
      <c r="IO12" s="348"/>
      <c r="IP12" s="348"/>
      <c r="IQ12" s="348"/>
      <c r="IR12" s="348"/>
      <c r="IS12" s="348"/>
      <c r="IT12" s="348"/>
      <c r="IU12" s="348"/>
      <c r="IV12" s="348"/>
      <c r="IW12" s="348"/>
      <c r="IX12" s="348"/>
      <c r="IY12" s="348"/>
      <c r="IZ12" s="348"/>
      <c r="JA12" s="348"/>
      <c r="JB12" s="348"/>
      <c r="JC12" s="348"/>
      <c r="JD12" s="348"/>
      <c r="JE12" s="348"/>
      <c r="JF12" s="348"/>
      <c r="JG12" s="348"/>
      <c r="JH12" s="348"/>
    </row>
    <row r="13" spans="1:268" s="41" customFormat="1" ht="20.100000000000001" customHeight="1">
      <c r="A13" s="80"/>
      <c r="B13" s="457" t="s">
        <v>6</v>
      </c>
      <c r="C13" s="457"/>
      <c r="D13" s="457"/>
      <c r="E13" s="457"/>
      <c r="F13" s="22"/>
      <c r="G13" s="7"/>
      <c r="H13" s="7"/>
      <c r="I13" s="7"/>
      <c r="J13" s="7"/>
      <c r="K13" s="7"/>
      <c r="L13" s="7"/>
      <c r="M13" s="348"/>
      <c r="N13" s="345"/>
      <c r="O13" s="345"/>
      <c r="P13" s="345"/>
      <c r="Q13" s="345"/>
      <c r="R13" s="345"/>
      <c r="S13" s="345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/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/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/>
      <c r="EJ13" s="342"/>
      <c r="EK13" s="342"/>
      <c r="EL13" s="342"/>
      <c r="EM13" s="342"/>
      <c r="EN13" s="342"/>
      <c r="EO13" s="342"/>
      <c r="EP13" s="342"/>
      <c r="EQ13" s="342"/>
      <c r="ER13" s="342"/>
      <c r="ES13" s="342"/>
      <c r="ET13" s="342"/>
      <c r="EU13" s="342"/>
      <c r="EV13" s="342"/>
      <c r="EW13" s="342"/>
      <c r="EX13" s="342"/>
      <c r="EY13" s="342"/>
      <c r="EZ13" s="342"/>
      <c r="FA13" s="342"/>
      <c r="FB13" s="342"/>
      <c r="FC13" s="342"/>
      <c r="FD13" s="342"/>
      <c r="FE13" s="342"/>
      <c r="FF13" s="342"/>
      <c r="FG13" s="342"/>
      <c r="FH13" s="342"/>
      <c r="FI13" s="342"/>
      <c r="FJ13" s="342"/>
      <c r="FK13" s="342"/>
      <c r="FL13" s="342"/>
      <c r="FM13" s="342"/>
      <c r="FN13" s="342"/>
      <c r="FO13" s="342"/>
      <c r="FP13" s="342"/>
      <c r="FQ13" s="342"/>
      <c r="FR13" s="342"/>
      <c r="FS13" s="342"/>
      <c r="FT13" s="342"/>
      <c r="FU13" s="342"/>
      <c r="FV13" s="342"/>
      <c r="FW13" s="342"/>
      <c r="FX13" s="342"/>
      <c r="FY13" s="342"/>
      <c r="FZ13" s="342"/>
      <c r="GA13" s="342"/>
      <c r="GB13" s="342"/>
      <c r="GC13" s="342"/>
      <c r="GD13" s="342"/>
      <c r="GE13" s="342"/>
      <c r="GF13" s="342"/>
      <c r="GG13" s="342"/>
      <c r="GH13" s="342"/>
      <c r="GI13" s="342"/>
      <c r="GJ13" s="342"/>
      <c r="GK13" s="342"/>
      <c r="GL13" s="342"/>
      <c r="GM13" s="342"/>
      <c r="GN13" s="342"/>
      <c r="GO13" s="342"/>
      <c r="GP13" s="342"/>
      <c r="GQ13" s="342"/>
      <c r="GR13" s="342"/>
      <c r="GS13" s="342"/>
      <c r="GT13" s="342"/>
      <c r="GU13" s="342"/>
      <c r="GV13" s="342"/>
      <c r="GW13" s="342"/>
      <c r="GX13" s="342"/>
      <c r="GY13" s="342"/>
      <c r="GZ13" s="342"/>
      <c r="HA13" s="342"/>
      <c r="HB13" s="342"/>
      <c r="HC13" s="342"/>
      <c r="HD13" s="342"/>
      <c r="HE13" s="342"/>
      <c r="HF13" s="342"/>
      <c r="HG13" s="342"/>
      <c r="HH13" s="342"/>
      <c r="HI13" s="342"/>
      <c r="HJ13" s="342"/>
      <c r="HK13" s="342"/>
      <c r="HL13" s="342"/>
      <c r="HM13" s="342"/>
      <c r="HN13" s="342"/>
      <c r="HO13" s="342"/>
      <c r="HP13" s="342"/>
      <c r="HQ13" s="342"/>
      <c r="HR13" s="342"/>
      <c r="HS13" s="342"/>
      <c r="HT13" s="342"/>
      <c r="HU13" s="342"/>
      <c r="HV13" s="342"/>
      <c r="HW13" s="342"/>
      <c r="HX13" s="342"/>
      <c r="HY13" s="342"/>
      <c r="HZ13" s="342"/>
      <c r="IA13" s="342"/>
      <c r="IB13" s="342"/>
      <c r="IC13" s="342"/>
      <c r="ID13" s="342"/>
      <c r="IE13" s="342"/>
      <c r="IF13" s="342"/>
      <c r="IG13" s="342"/>
      <c r="IH13" s="342"/>
      <c r="II13" s="342"/>
      <c r="IJ13" s="342"/>
      <c r="IK13" s="342"/>
      <c r="IL13" s="342"/>
      <c r="IM13" s="342"/>
      <c r="IN13" s="342"/>
      <c r="IO13" s="342"/>
      <c r="IP13" s="342"/>
      <c r="IQ13" s="342"/>
      <c r="IR13" s="342"/>
      <c r="IS13" s="342"/>
      <c r="IT13" s="342"/>
      <c r="IU13" s="342"/>
      <c r="IV13" s="342"/>
      <c r="IW13" s="342"/>
      <c r="IX13" s="342"/>
      <c r="IY13" s="342"/>
      <c r="IZ13" s="342"/>
      <c r="JA13" s="342"/>
      <c r="JB13" s="342"/>
      <c r="JC13" s="342"/>
      <c r="JD13" s="342"/>
      <c r="JE13" s="342"/>
      <c r="JF13" s="342"/>
      <c r="JG13" s="342"/>
      <c r="JH13" s="342"/>
    </row>
    <row r="14" spans="1:268" s="41" customFormat="1" ht="9" customHeight="1">
      <c r="A14" s="80"/>
      <c r="B14" s="105"/>
      <c r="C14" s="105"/>
      <c r="D14" s="105"/>
      <c r="E14" s="105"/>
      <c r="F14" s="22"/>
      <c r="G14" s="7"/>
      <c r="H14" s="7"/>
      <c r="I14" s="7"/>
      <c r="J14" s="7"/>
      <c r="K14" s="7"/>
      <c r="L14" s="7"/>
      <c r="M14" s="348"/>
      <c r="N14" s="345"/>
      <c r="O14" s="345"/>
      <c r="P14" s="345"/>
      <c r="Q14" s="345"/>
      <c r="R14" s="345"/>
      <c r="S14" s="345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/>
      <c r="EX14" s="342"/>
      <c r="EY14" s="342"/>
      <c r="EZ14" s="342"/>
      <c r="FA14" s="342"/>
      <c r="FB14" s="342"/>
      <c r="FC14" s="342"/>
      <c r="FD14" s="342"/>
      <c r="FE14" s="342"/>
      <c r="FF14" s="342"/>
      <c r="FG14" s="342"/>
      <c r="FH14" s="342"/>
      <c r="FI14" s="342"/>
      <c r="FJ14" s="342"/>
      <c r="FK14" s="342"/>
      <c r="FL14" s="342"/>
      <c r="FM14" s="342"/>
      <c r="FN14" s="342"/>
      <c r="FO14" s="342"/>
      <c r="FP14" s="342"/>
      <c r="FQ14" s="342"/>
      <c r="FR14" s="342"/>
      <c r="FS14" s="342"/>
      <c r="FT14" s="342"/>
      <c r="FU14" s="342"/>
      <c r="FV14" s="342"/>
      <c r="FW14" s="342"/>
      <c r="FX14" s="342"/>
      <c r="FY14" s="342"/>
      <c r="FZ14" s="342"/>
      <c r="GA14" s="342"/>
      <c r="GB14" s="342"/>
      <c r="GC14" s="342"/>
      <c r="GD14" s="342"/>
      <c r="GE14" s="342"/>
      <c r="GF14" s="342"/>
      <c r="GG14" s="342"/>
      <c r="GH14" s="342"/>
      <c r="GI14" s="342"/>
      <c r="GJ14" s="342"/>
      <c r="GK14" s="342"/>
      <c r="GL14" s="342"/>
      <c r="GM14" s="342"/>
      <c r="GN14" s="342"/>
      <c r="GO14" s="342"/>
      <c r="GP14" s="342"/>
      <c r="GQ14" s="342"/>
      <c r="GR14" s="342"/>
      <c r="GS14" s="342"/>
      <c r="GT14" s="342"/>
      <c r="GU14" s="342"/>
      <c r="GV14" s="342"/>
      <c r="GW14" s="342"/>
      <c r="GX14" s="342"/>
      <c r="GY14" s="342"/>
      <c r="GZ14" s="342"/>
      <c r="HA14" s="342"/>
      <c r="HB14" s="342"/>
      <c r="HC14" s="342"/>
      <c r="HD14" s="342"/>
      <c r="HE14" s="342"/>
      <c r="HF14" s="342"/>
      <c r="HG14" s="342"/>
      <c r="HH14" s="342"/>
      <c r="HI14" s="342"/>
      <c r="HJ14" s="342"/>
      <c r="HK14" s="342"/>
      <c r="HL14" s="342"/>
      <c r="HM14" s="342"/>
      <c r="HN14" s="342"/>
      <c r="HO14" s="342"/>
      <c r="HP14" s="342"/>
      <c r="HQ14" s="342"/>
      <c r="HR14" s="342"/>
      <c r="HS14" s="342"/>
      <c r="HT14" s="342"/>
      <c r="HU14" s="342"/>
      <c r="HV14" s="342"/>
      <c r="HW14" s="342"/>
      <c r="HX14" s="342"/>
      <c r="HY14" s="342"/>
      <c r="HZ14" s="342"/>
      <c r="IA14" s="342"/>
      <c r="IB14" s="342"/>
      <c r="IC14" s="342"/>
      <c r="ID14" s="342"/>
      <c r="IE14" s="342"/>
      <c r="IF14" s="342"/>
      <c r="IG14" s="342"/>
      <c r="IH14" s="342"/>
      <c r="II14" s="342"/>
      <c r="IJ14" s="342"/>
      <c r="IK14" s="342"/>
      <c r="IL14" s="342"/>
      <c r="IM14" s="342"/>
      <c r="IN14" s="342"/>
      <c r="IO14" s="342"/>
      <c r="IP14" s="342"/>
      <c r="IQ14" s="342"/>
      <c r="IR14" s="342"/>
      <c r="IS14" s="342"/>
      <c r="IT14" s="342"/>
      <c r="IU14" s="342"/>
      <c r="IV14" s="342"/>
      <c r="IW14" s="342"/>
      <c r="IX14" s="342"/>
      <c r="IY14" s="342"/>
      <c r="IZ14" s="342"/>
      <c r="JA14" s="342"/>
      <c r="JB14" s="342"/>
      <c r="JC14" s="342"/>
      <c r="JD14" s="342"/>
      <c r="JE14" s="342"/>
      <c r="JF14" s="342"/>
      <c r="JG14" s="342"/>
      <c r="JH14" s="342"/>
    </row>
    <row r="15" spans="1:268" s="13" customFormat="1" ht="20.100000000000001" customHeight="1">
      <c r="A15" s="100" t="s">
        <v>74</v>
      </c>
      <c r="B15" s="447" t="s">
        <v>153</v>
      </c>
      <c r="C15" s="447"/>
      <c r="D15" s="447"/>
      <c r="E15" s="447"/>
      <c r="F15" s="106"/>
      <c r="G15" s="102">
        <v>16364.578</v>
      </c>
      <c r="H15" s="102">
        <f>H16+H19+H22</f>
        <v>17251.022000000001</v>
      </c>
      <c r="I15" s="102">
        <f>I16+I19+I22</f>
        <v>19256.417999999998</v>
      </c>
      <c r="J15" s="102">
        <f>J16+J19+J22</f>
        <v>20524.348000000002</v>
      </c>
      <c r="K15" s="102">
        <f>K16+K19+K22</f>
        <v>21707.277999999998</v>
      </c>
      <c r="L15" s="102">
        <f>L16+L19+L22</f>
        <v>13657.767</v>
      </c>
      <c r="M15" s="348"/>
      <c r="N15" s="345"/>
      <c r="O15" s="345"/>
      <c r="P15" s="345"/>
      <c r="Q15" s="345"/>
      <c r="R15" s="345"/>
      <c r="S15" s="345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/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42"/>
      <c r="EX15" s="342"/>
      <c r="EY15" s="342"/>
      <c r="EZ15" s="342"/>
      <c r="FA15" s="342"/>
      <c r="FB15" s="342"/>
      <c r="FC15" s="342"/>
      <c r="FD15" s="342"/>
      <c r="FE15" s="342"/>
      <c r="FF15" s="342"/>
      <c r="FG15" s="342"/>
      <c r="FH15" s="342"/>
      <c r="FI15" s="342"/>
      <c r="FJ15" s="342"/>
      <c r="FK15" s="342"/>
      <c r="FL15" s="342"/>
      <c r="FM15" s="342"/>
      <c r="FN15" s="342"/>
      <c r="FO15" s="342"/>
      <c r="FP15" s="342"/>
      <c r="FQ15" s="342"/>
      <c r="FR15" s="342"/>
      <c r="FS15" s="342"/>
      <c r="FT15" s="342"/>
      <c r="FU15" s="342"/>
      <c r="FV15" s="342"/>
      <c r="FW15" s="342"/>
      <c r="FX15" s="342"/>
      <c r="FY15" s="342"/>
      <c r="FZ15" s="342"/>
      <c r="GA15" s="342"/>
      <c r="GB15" s="342"/>
      <c r="GC15" s="342"/>
      <c r="GD15" s="342"/>
      <c r="GE15" s="342"/>
      <c r="GF15" s="342"/>
      <c r="GG15" s="342"/>
      <c r="GH15" s="342"/>
      <c r="GI15" s="342"/>
      <c r="GJ15" s="342"/>
      <c r="GK15" s="342"/>
      <c r="GL15" s="342"/>
      <c r="GM15" s="342"/>
      <c r="GN15" s="342"/>
      <c r="GO15" s="342"/>
      <c r="GP15" s="342"/>
      <c r="GQ15" s="342"/>
      <c r="GR15" s="342"/>
      <c r="GS15" s="342"/>
      <c r="GT15" s="342"/>
      <c r="GU15" s="342"/>
      <c r="GV15" s="342"/>
      <c r="GW15" s="342"/>
      <c r="GX15" s="342"/>
      <c r="GY15" s="342"/>
      <c r="GZ15" s="342"/>
      <c r="HA15" s="342"/>
      <c r="HB15" s="342"/>
      <c r="HC15" s="342"/>
      <c r="HD15" s="342"/>
      <c r="HE15" s="342"/>
      <c r="HF15" s="342"/>
      <c r="HG15" s="342"/>
      <c r="HH15" s="342"/>
      <c r="HI15" s="342"/>
      <c r="HJ15" s="342"/>
      <c r="HK15" s="342"/>
      <c r="HL15" s="342"/>
      <c r="HM15" s="342"/>
      <c r="HN15" s="342"/>
      <c r="HO15" s="342"/>
      <c r="HP15" s="342"/>
      <c r="HQ15" s="342"/>
      <c r="HR15" s="342"/>
      <c r="HS15" s="342"/>
      <c r="HT15" s="342"/>
      <c r="HU15" s="342"/>
      <c r="HV15" s="342"/>
      <c r="HW15" s="342"/>
      <c r="HX15" s="342"/>
      <c r="HY15" s="342"/>
      <c r="HZ15" s="342"/>
      <c r="IA15" s="342"/>
      <c r="IB15" s="342"/>
      <c r="IC15" s="342"/>
      <c r="ID15" s="342"/>
      <c r="IE15" s="342"/>
      <c r="IF15" s="342"/>
      <c r="IG15" s="342"/>
      <c r="IH15" s="342"/>
      <c r="II15" s="342"/>
      <c r="IJ15" s="342"/>
      <c r="IK15" s="342"/>
      <c r="IL15" s="342"/>
      <c r="IM15" s="342"/>
      <c r="IN15" s="342"/>
      <c r="IO15" s="342"/>
      <c r="IP15" s="342"/>
      <c r="IQ15" s="342"/>
      <c r="IR15" s="342"/>
      <c r="IS15" s="342"/>
      <c r="IT15" s="342"/>
      <c r="IU15" s="342"/>
      <c r="IV15" s="342"/>
      <c r="IW15" s="342"/>
      <c r="IX15" s="342"/>
      <c r="IY15" s="342"/>
      <c r="IZ15" s="342"/>
      <c r="JA15" s="342"/>
      <c r="JB15" s="342"/>
      <c r="JC15" s="342"/>
      <c r="JD15" s="342"/>
      <c r="JE15" s="342"/>
      <c r="JF15" s="342"/>
      <c r="JG15" s="342"/>
      <c r="JH15" s="342"/>
    </row>
    <row r="16" spans="1:268" s="41" customFormat="1" ht="20.100000000000001" customHeight="1">
      <c r="A16" s="107"/>
      <c r="B16" s="80" t="s">
        <v>92</v>
      </c>
      <c r="C16" s="448" t="s">
        <v>154</v>
      </c>
      <c r="D16" s="448"/>
      <c r="E16" s="448"/>
      <c r="F16" s="22"/>
      <c r="G16" s="108">
        <v>6683.3360000000002</v>
      </c>
      <c r="H16" s="108">
        <v>7113.6930000000002</v>
      </c>
      <c r="I16" s="108">
        <v>6537.6139999999996</v>
      </c>
      <c r="J16" s="7">
        <v>6771.9629999999997</v>
      </c>
      <c r="K16" s="7">
        <v>7161.3249999999998</v>
      </c>
      <c r="L16" s="7">
        <v>7696.2290000000003</v>
      </c>
      <c r="M16" s="348"/>
      <c r="N16" s="345"/>
      <c r="O16" s="345"/>
      <c r="P16" s="345"/>
      <c r="Q16" s="345"/>
      <c r="R16" s="345"/>
      <c r="S16" s="345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/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/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/>
      <c r="EX16" s="342"/>
      <c r="EY16" s="342"/>
      <c r="EZ16" s="342"/>
      <c r="FA16" s="342"/>
      <c r="FB16" s="342"/>
      <c r="FC16" s="342"/>
      <c r="FD16" s="342"/>
      <c r="FE16" s="342"/>
      <c r="FF16" s="342"/>
      <c r="FG16" s="342"/>
      <c r="FH16" s="342"/>
      <c r="FI16" s="342"/>
      <c r="FJ16" s="342"/>
      <c r="FK16" s="342"/>
      <c r="FL16" s="342"/>
      <c r="FM16" s="342"/>
      <c r="FN16" s="342"/>
      <c r="FO16" s="342"/>
      <c r="FP16" s="342"/>
      <c r="FQ16" s="342"/>
      <c r="FR16" s="342"/>
      <c r="FS16" s="342"/>
      <c r="FT16" s="342"/>
      <c r="FU16" s="342"/>
      <c r="FV16" s="342"/>
      <c r="FW16" s="342"/>
      <c r="FX16" s="342"/>
      <c r="FY16" s="342"/>
      <c r="FZ16" s="342"/>
      <c r="GA16" s="342"/>
      <c r="GB16" s="342"/>
      <c r="GC16" s="342"/>
      <c r="GD16" s="342"/>
      <c r="GE16" s="342"/>
      <c r="GF16" s="342"/>
      <c r="GG16" s="342"/>
      <c r="GH16" s="342"/>
      <c r="GI16" s="342"/>
      <c r="GJ16" s="342"/>
      <c r="GK16" s="342"/>
      <c r="GL16" s="342"/>
      <c r="GM16" s="342"/>
      <c r="GN16" s="342"/>
      <c r="GO16" s="342"/>
      <c r="GP16" s="342"/>
      <c r="GQ16" s="342"/>
      <c r="GR16" s="342"/>
      <c r="GS16" s="342"/>
      <c r="GT16" s="342"/>
      <c r="GU16" s="342"/>
      <c r="GV16" s="342"/>
      <c r="GW16" s="342"/>
      <c r="GX16" s="342"/>
      <c r="GY16" s="342"/>
      <c r="GZ16" s="342"/>
      <c r="HA16" s="342"/>
      <c r="HB16" s="342"/>
      <c r="HC16" s="342"/>
      <c r="HD16" s="342"/>
      <c r="HE16" s="342"/>
      <c r="HF16" s="342"/>
      <c r="HG16" s="342"/>
      <c r="HH16" s="342"/>
      <c r="HI16" s="342"/>
      <c r="HJ16" s="342"/>
      <c r="HK16" s="342"/>
      <c r="HL16" s="342"/>
      <c r="HM16" s="342"/>
      <c r="HN16" s="342"/>
      <c r="HO16" s="342"/>
      <c r="HP16" s="342"/>
      <c r="HQ16" s="342"/>
      <c r="HR16" s="342"/>
      <c r="HS16" s="342"/>
      <c r="HT16" s="342"/>
      <c r="HU16" s="342"/>
      <c r="HV16" s="342"/>
      <c r="HW16" s="342"/>
      <c r="HX16" s="342"/>
      <c r="HY16" s="342"/>
      <c r="HZ16" s="342"/>
      <c r="IA16" s="342"/>
      <c r="IB16" s="342"/>
      <c r="IC16" s="342"/>
      <c r="ID16" s="342"/>
      <c r="IE16" s="342"/>
      <c r="IF16" s="342"/>
      <c r="IG16" s="342"/>
      <c r="IH16" s="342"/>
      <c r="II16" s="342"/>
      <c r="IJ16" s="342"/>
      <c r="IK16" s="342"/>
      <c r="IL16" s="342"/>
      <c r="IM16" s="342"/>
      <c r="IN16" s="342"/>
      <c r="IO16" s="342"/>
      <c r="IP16" s="342"/>
      <c r="IQ16" s="342"/>
      <c r="IR16" s="342"/>
      <c r="IS16" s="342"/>
      <c r="IT16" s="342"/>
      <c r="IU16" s="342"/>
      <c r="IV16" s="342"/>
      <c r="IW16" s="342"/>
      <c r="IX16" s="342"/>
      <c r="IY16" s="342"/>
      <c r="IZ16" s="342"/>
      <c r="JA16" s="342"/>
      <c r="JB16" s="342"/>
      <c r="JC16" s="342"/>
      <c r="JD16" s="342"/>
      <c r="JE16" s="342"/>
      <c r="JF16" s="342"/>
      <c r="JG16" s="342"/>
      <c r="JH16" s="342"/>
    </row>
    <row r="17" spans="1:268" s="41" customFormat="1" ht="20.100000000000001" customHeight="1">
      <c r="A17" s="107"/>
      <c r="B17" s="80"/>
      <c r="C17" s="17" t="s">
        <v>93</v>
      </c>
      <c r="D17" s="462" t="s">
        <v>155</v>
      </c>
      <c r="E17" s="462"/>
      <c r="F17" s="22"/>
      <c r="G17" s="108">
        <v>2624.2020000000002</v>
      </c>
      <c r="H17" s="108">
        <v>2969.663</v>
      </c>
      <c r="I17" s="108">
        <v>2111.14</v>
      </c>
      <c r="J17" s="108">
        <v>2110.2379999999998</v>
      </c>
      <c r="K17" s="108">
        <v>2200.4699999999998</v>
      </c>
      <c r="L17" s="108">
        <v>2544.4409999999998</v>
      </c>
      <c r="M17" s="348"/>
      <c r="N17" s="345"/>
      <c r="O17" s="345"/>
      <c r="P17" s="345"/>
      <c r="Q17" s="345"/>
      <c r="R17" s="345"/>
      <c r="S17" s="345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/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/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42"/>
      <c r="EX17" s="342"/>
      <c r="EY17" s="342"/>
      <c r="EZ17" s="342"/>
      <c r="FA17" s="342"/>
      <c r="FB17" s="342"/>
      <c r="FC17" s="342"/>
      <c r="FD17" s="342"/>
      <c r="FE17" s="342"/>
      <c r="FF17" s="342"/>
      <c r="FG17" s="342"/>
      <c r="FH17" s="342"/>
      <c r="FI17" s="342"/>
      <c r="FJ17" s="342"/>
      <c r="FK17" s="342"/>
      <c r="FL17" s="342"/>
      <c r="FM17" s="342"/>
      <c r="FN17" s="342"/>
      <c r="FO17" s="342"/>
      <c r="FP17" s="342"/>
      <c r="FQ17" s="342"/>
      <c r="FR17" s="342"/>
      <c r="FS17" s="342"/>
      <c r="FT17" s="342"/>
      <c r="FU17" s="342"/>
      <c r="FV17" s="342"/>
      <c r="FW17" s="342"/>
      <c r="FX17" s="342"/>
      <c r="FY17" s="342"/>
      <c r="FZ17" s="342"/>
      <c r="GA17" s="342"/>
      <c r="GB17" s="342"/>
      <c r="GC17" s="342"/>
      <c r="GD17" s="342"/>
      <c r="GE17" s="342"/>
      <c r="GF17" s="342"/>
      <c r="GG17" s="342"/>
      <c r="GH17" s="342"/>
      <c r="GI17" s="342"/>
      <c r="GJ17" s="342"/>
      <c r="GK17" s="342"/>
      <c r="GL17" s="342"/>
      <c r="GM17" s="342"/>
      <c r="GN17" s="342"/>
      <c r="GO17" s="342"/>
      <c r="GP17" s="342"/>
      <c r="GQ17" s="342"/>
      <c r="GR17" s="342"/>
      <c r="GS17" s="342"/>
      <c r="GT17" s="342"/>
      <c r="GU17" s="342"/>
      <c r="GV17" s="342"/>
      <c r="GW17" s="342"/>
      <c r="GX17" s="342"/>
      <c r="GY17" s="342"/>
      <c r="GZ17" s="342"/>
      <c r="HA17" s="342"/>
      <c r="HB17" s="342"/>
      <c r="HC17" s="342"/>
      <c r="HD17" s="342"/>
      <c r="HE17" s="342"/>
      <c r="HF17" s="342"/>
      <c r="HG17" s="342"/>
      <c r="HH17" s="342"/>
      <c r="HI17" s="342"/>
      <c r="HJ17" s="342"/>
      <c r="HK17" s="342"/>
      <c r="HL17" s="342"/>
      <c r="HM17" s="342"/>
      <c r="HN17" s="342"/>
      <c r="HO17" s="342"/>
      <c r="HP17" s="342"/>
      <c r="HQ17" s="342"/>
      <c r="HR17" s="342"/>
      <c r="HS17" s="342"/>
      <c r="HT17" s="342"/>
      <c r="HU17" s="342"/>
      <c r="HV17" s="342"/>
      <c r="HW17" s="342"/>
      <c r="HX17" s="342"/>
      <c r="HY17" s="342"/>
      <c r="HZ17" s="342"/>
      <c r="IA17" s="342"/>
      <c r="IB17" s="342"/>
      <c r="IC17" s="342"/>
      <c r="ID17" s="342"/>
      <c r="IE17" s="342"/>
      <c r="IF17" s="342"/>
      <c r="IG17" s="342"/>
      <c r="IH17" s="342"/>
      <c r="II17" s="342"/>
      <c r="IJ17" s="342"/>
      <c r="IK17" s="342"/>
      <c r="IL17" s="342"/>
      <c r="IM17" s="342"/>
      <c r="IN17" s="342"/>
      <c r="IO17" s="342"/>
      <c r="IP17" s="342"/>
      <c r="IQ17" s="342"/>
      <c r="IR17" s="342"/>
      <c r="IS17" s="342"/>
      <c r="IT17" s="342"/>
      <c r="IU17" s="342"/>
      <c r="IV17" s="342"/>
      <c r="IW17" s="342"/>
      <c r="IX17" s="342"/>
      <c r="IY17" s="342"/>
      <c r="IZ17" s="342"/>
      <c r="JA17" s="342"/>
      <c r="JB17" s="342"/>
      <c r="JC17" s="342"/>
      <c r="JD17" s="342"/>
      <c r="JE17" s="342"/>
      <c r="JF17" s="342"/>
      <c r="JG17" s="342"/>
      <c r="JH17" s="342"/>
    </row>
    <row r="18" spans="1:268" s="41" customFormat="1" ht="20.100000000000001" customHeight="1">
      <c r="A18" s="107"/>
      <c r="B18" s="80"/>
      <c r="C18" s="17" t="s">
        <v>94</v>
      </c>
      <c r="D18" s="462" t="s">
        <v>156</v>
      </c>
      <c r="E18" s="462"/>
      <c r="F18" s="22"/>
      <c r="G18" s="108">
        <v>4059.134</v>
      </c>
      <c r="H18" s="108">
        <v>4144.03</v>
      </c>
      <c r="I18" s="108">
        <v>4426.4740000000002</v>
      </c>
      <c r="J18" s="108">
        <v>4661.7250000000004</v>
      </c>
      <c r="K18" s="108">
        <f>K16-K17</f>
        <v>4960.8549999999996</v>
      </c>
      <c r="L18" s="108">
        <f>L16-L17</f>
        <v>5151.7880000000005</v>
      </c>
      <c r="M18" s="348"/>
      <c r="N18" s="345"/>
      <c r="O18" s="345"/>
      <c r="P18" s="345"/>
      <c r="Q18" s="345"/>
      <c r="R18" s="345"/>
      <c r="S18" s="345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/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/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42"/>
      <c r="EX18" s="342"/>
      <c r="EY18" s="342"/>
      <c r="EZ18" s="342"/>
      <c r="FA18" s="342"/>
      <c r="FB18" s="342"/>
      <c r="FC18" s="342"/>
      <c r="FD18" s="342"/>
      <c r="FE18" s="342"/>
      <c r="FF18" s="342"/>
      <c r="FG18" s="342"/>
      <c r="FH18" s="342"/>
      <c r="FI18" s="342"/>
      <c r="FJ18" s="342"/>
      <c r="FK18" s="342"/>
      <c r="FL18" s="342"/>
      <c r="FM18" s="342"/>
      <c r="FN18" s="342"/>
      <c r="FO18" s="342"/>
      <c r="FP18" s="342"/>
      <c r="FQ18" s="342"/>
      <c r="FR18" s="342"/>
      <c r="FS18" s="342"/>
      <c r="FT18" s="342"/>
      <c r="FU18" s="342"/>
      <c r="FV18" s="342"/>
      <c r="FW18" s="342"/>
      <c r="FX18" s="342"/>
      <c r="FY18" s="342"/>
      <c r="FZ18" s="342"/>
      <c r="GA18" s="342"/>
      <c r="GB18" s="342"/>
      <c r="GC18" s="342"/>
      <c r="GD18" s="342"/>
      <c r="GE18" s="342"/>
      <c r="GF18" s="342"/>
      <c r="GG18" s="342"/>
      <c r="GH18" s="342"/>
      <c r="GI18" s="342"/>
      <c r="GJ18" s="342"/>
      <c r="GK18" s="342"/>
      <c r="GL18" s="342"/>
      <c r="GM18" s="342"/>
      <c r="GN18" s="342"/>
      <c r="GO18" s="342"/>
      <c r="GP18" s="342"/>
      <c r="GQ18" s="342"/>
      <c r="GR18" s="342"/>
      <c r="GS18" s="342"/>
      <c r="GT18" s="342"/>
      <c r="GU18" s="342"/>
      <c r="GV18" s="342"/>
      <c r="GW18" s="342"/>
      <c r="GX18" s="342"/>
      <c r="GY18" s="342"/>
      <c r="GZ18" s="342"/>
      <c r="HA18" s="342"/>
      <c r="HB18" s="342"/>
      <c r="HC18" s="342"/>
      <c r="HD18" s="342"/>
      <c r="HE18" s="342"/>
      <c r="HF18" s="342"/>
      <c r="HG18" s="342"/>
      <c r="HH18" s="342"/>
      <c r="HI18" s="342"/>
      <c r="HJ18" s="342"/>
      <c r="HK18" s="342"/>
      <c r="HL18" s="342"/>
      <c r="HM18" s="342"/>
      <c r="HN18" s="342"/>
      <c r="HO18" s="342"/>
      <c r="HP18" s="342"/>
      <c r="HQ18" s="342"/>
      <c r="HR18" s="342"/>
      <c r="HS18" s="342"/>
      <c r="HT18" s="342"/>
      <c r="HU18" s="342"/>
      <c r="HV18" s="342"/>
      <c r="HW18" s="342"/>
      <c r="HX18" s="342"/>
      <c r="HY18" s="342"/>
      <c r="HZ18" s="342"/>
      <c r="IA18" s="342"/>
      <c r="IB18" s="342"/>
      <c r="IC18" s="342"/>
      <c r="ID18" s="342"/>
      <c r="IE18" s="342"/>
      <c r="IF18" s="342"/>
      <c r="IG18" s="342"/>
      <c r="IH18" s="342"/>
      <c r="II18" s="342"/>
      <c r="IJ18" s="342"/>
      <c r="IK18" s="342"/>
      <c r="IL18" s="342"/>
      <c r="IM18" s="342"/>
      <c r="IN18" s="342"/>
      <c r="IO18" s="342"/>
      <c r="IP18" s="342"/>
      <c r="IQ18" s="342"/>
      <c r="IR18" s="342"/>
      <c r="IS18" s="342"/>
      <c r="IT18" s="342"/>
      <c r="IU18" s="342"/>
      <c r="IV18" s="342"/>
      <c r="IW18" s="342"/>
      <c r="IX18" s="342"/>
      <c r="IY18" s="342"/>
      <c r="IZ18" s="342"/>
      <c r="JA18" s="342"/>
      <c r="JB18" s="342"/>
      <c r="JC18" s="342"/>
      <c r="JD18" s="342"/>
      <c r="JE18" s="342"/>
      <c r="JF18" s="342"/>
      <c r="JG18" s="342"/>
      <c r="JH18" s="342"/>
    </row>
    <row r="19" spans="1:268" s="41" customFormat="1" ht="20.100000000000001" customHeight="1">
      <c r="A19" s="107"/>
      <c r="B19" s="80" t="s">
        <v>95</v>
      </c>
      <c r="C19" s="448" t="s">
        <v>157</v>
      </c>
      <c r="D19" s="448"/>
      <c r="E19" s="448"/>
      <c r="F19" s="22"/>
      <c r="G19" s="108">
        <v>8130.5820000000003</v>
      </c>
      <c r="H19" s="108">
        <v>8550.4140000000007</v>
      </c>
      <c r="I19" s="108">
        <v>10960.973</v>
      </c>
      <c r="J19" s="7">
        <v>11783.886</v>
      </c>
      <c r="K19" s="7">
        <v>12699.844999999999</v>
      </c>
      <c r="L19" s="7">
        <v>3513.8220000000001</v>
      </c>
      <c r="M19" s="348"/>
      <c r="N19" s="345"/>
      <c r="O19" s="345"/>
      <c r="P19" s="345"/>
      <c r="Q19" s="345"/>
      <c r="R19" s="345"/>
      <c r="S19" s="345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/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42"/>
      <c r="EX19" s="342"/>
      <c r="EY19" s="342"/>
      <c r="EZ19" s="342"/>
      <c r="FA19" s="342"/>
      <c r="FB19" s="342"/>
      <c r="FC19" s="342"/>
      <c r="FD19" s="342"/>
      <c r="FE19" s="342"/>
      <c r="FF19" s="342"/>
      <c r="FG19" s="342"/>
      <c r="FH19" s="342"/>
      <c r="FI19" s="342"/>
      <c r="FJ19" s="342"/>
      <c r="FK19" s="342"/>
      <c r="FL19" s="342"/>
      <c r="FM19" s="342"/>
      <c r="FN19" s="342"/>
      <c r="FO19" s="342"/>
      <c r="FP19" s="342"/>
      <c r="FQ19" s="342"/>
      <c r="FR19" s="342"/>
      <c r="FS19" s="342"/>
      <c r="FT19" s="342"/>
      <c r="FU19" s="342"/>
      <c r="FV19" s="342"/>
      <c r="FW19" s="342"/>
      <c r="FX19" s="342"/>
      <c r="FY19" s="342"/>
      <c r="FZ19" s="342"/>
      <c r="GA19" s="342"/>
      <c r="GB19" s="342"/>
      <c r="GC19" s="342"/>
      <c r="GD19" s="342"/>
      <c r="GE19" s="342"/>
      <c r="GF19" s="342"/>
      <c r="GG19" s="342"/>
      <c r="GH19" s="342"/>
      <c r="GI19" s="342"/>
      <c r="GJ19" s="342"/>
      <c r="GK19" s="342"/>
      <c r="GL19" s="342"/>
      <c r="GM19" s="342"/>
      <c r="GN19" s="342"/>
      <c r="GO19" s="342"/>
      <c r="GP19" s="342"/>
      <c r="GQ19" s="342"/>
      <c r="GR19" s="342"/>
      <c r="GS19" s="342"/>
      <c r="GT19" s="342"/>
      <c r="GU19" s="342"/>
      <c r="GV19" s="342"/>
      <c r="GW19" s="342"/>
      <c r="GX19" s="342"/>
      <c r="GY19" s="342"/>
      <c r="GZ19" s="342"/>
      <c r="HA19" s="342"/>
      <c r="HB19" s="342"/>
      <c r="HC19" s="342"/>
      <c r="HD19" s="342"/>
      <c r="HE19" s="342"/>
      <c r="HF19" s="342"/>
      <c r="HG19" s="342"/>
      <c r="HH19" s="342"/>
      <c r="HI19" s="342"/>
      <c r="HJ19" s="342"/>
      <c r="HK19" s="342"/>
      <c r="HL19" s="342"/>
      <c r="HM19" s="342"/>
      <c r="HN19" s="342"/>
      <c r="HO19" s="342"/>
      <c r="HP19" s="342"/>
      <c r="HQ19" s="342"/>
      <c r="HR19" s="342"/>
      <c r="HS19" s="342"/>
      <c r="HT19" s="342"/>
      <c r="HU19" s="342"/>
      <c r="HV19" s="342"/>
      <c r="HW19" s="342"/>
      <c r="HX19" s="342"/>
      <c r="HY19" s="342"/>
      <c r="HZ19" s="342"/>
      <c r="IA19" s="342"/>
      <c r="IB19" s="342"/>
      <c r="IC19" s="342"/>
      <c r="ID19" s="342"/>
      <c r="IE19" s="342"/>
      <c r="IF19" s="342"/>
      <c r="IG19" s="342"/>
      <c r="IH19" s="342"/>
      <c r="II19" s="342"/>
      <c r="IJ19" s="342"/>
      <c r="IK19" s="342"/>
      <c r="IL19" s="342"/>
      <c r="IM19" s="342"/>
      <c r="IN19" s="342"/>
      <c r="IO19" s="342"/>
      <c r="IP19" s="342"/>
      <c r="IQ19" s="342"/>
      <c r="IR19" s="342"/>
      <c r="IS19" s="342"/>
      <c r="IT19" s="342"/>
      <c r="IU19" s="342"/>
      <c r="IV19" s="342"/>
      <c r="IW19" s="342"/>
      <c r="IX19" s="342"/>
      <c r="IY19" s="342"/>
      <c r="IZ19" s="342"/>
      <c r="JA19" s="342"/>
      <c r="JB19" s="342"/>
      <c r="JC19" s="342"/>
      <c r="JD19" s="342"/>
      <c r="JE19" s="342"/>
      <c r="JF19" s="342"/>
      <c r="JG19" s="342"/>
      <c r="JH19" s="342"/>
    </row>
    <row r="20" spans="1:268" s="41" customFormat="1" ht="20.100000000000001" customHeight="1">
      <c r="A20" s="107"/>
      <c r="B20" s="80"/>
      <c r="C20" s="17" t="s">
        <v>96</v>
      </c>
      <c r="D20" s="448" t="s">
        <v>158</v>
      </c>
      <c r="E20" s="448"/>
      <c r="F20" s="448"/>
      <c r="G20" s="108">
        <v>1496.268</v>
      </c>
      <c r="H20" s="108">
        <v>1145.4849999999999</v>
      </c>
      <c r="I20" s="108">
        <v>1048.479</v>
      </c>
      <c r="J20" s="7">
        <v>1220.373</v>
      </c>
      <c r="K20" s="7">
        <v>1076.9829999999999</v>
      </c>
      <c r="L20" s="7">
        <v>1523.306</v>
      </c>
      <c r="M20" s="348"/>
      <c r="N20" s="345"/>
      <c r="O20" s="345"/>
      <c r="P20" s="345"/>
      <c r="Q20" s="345"/>
      <c r="R20" s="345"/>
      <c r="S20" s="345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/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342"/>
      <c r="EZ20" s="342"/>
      <c r="FA20" s="342"/>
      <c r="FB20" s="342"/>
      <c r="FC20" s="342"/>
      <c r="FD20" s="342"/>
      <c r="FE20" s="342"/>
      <c r="FF20" s="342"/>
      <c r="FG20" s="342"/>
      <c r="FH20" s="342"/>
      <c r="FI20" s="342"/>
      <c r="FJ20" s="342"/>
      <c r="FK20" s="342"/>
      <c r="FL20" s="342"/>
      <c r="FM20" s="342"/>
      <c r="FN20" s="342"/>
      <c r="FO20" s="342"/>
      <c r="FP20" s="342"/>
      <c r="FQ20" s="342"/>
      <c r="FR20" s="342"/>
      <c r="FS20" s="342"/>
      <c r="FT20" s="342"/>
      <c r="FU20" s="342"/>
      <c r="FV20" s="342"/>
      <c r="FW20" s="342"/>
      <c r="FX20" s="342"/>
      <c r="FY20" s="342"/>
      <c r="FZ20" s="342"/>
      <c r="GA20" s="342"/>
      <c r="GB20" s="342"/>
      <c r="GC20" s="342"/>
      <c r="GD20" s="342"/>
      <c r="GE20" s="342"/>
      <c r="GF20" s="342"/>
      <c r="GG20" s="342"/>
      <c r="GH20" s="342"/>
      <c r="GI20" s="342"/>
      <c r="GJ20" s="342"/>
      <c r="GK20" s="342"/>
      <c r="GL20" s="342"/>
      <c r="GM20" s="342"/>
      <c r="GN20" s="342"/>
      <c r="GO20" s="342"/>
      <c r="GP20" s="342"/>
      <c r="GQ20" s="342"/>
      <c r="GR20" s="342"/>
      <c r="GS20" s="342"/>
      <c r="GT20" s="342"/>
      <c r="GU20" s="342"/>
      <c r="GV20" s="342"/>
      <c r="GW20" s="342"/>
      <c r="GX20" s="342"/>
      <c r="GY20" s="342"/>
      <c r="GZ20" s="342"/>
      <c r="HA20" s="342"/>
      <c r="HB20" s="342"/>
      <c r="HC20" s="342"/>
      <c r="HD20" s="342"/>
      <c r="HE20" s="342"/>
      <c r="HF20" s="342"/>
      <c r="HG20" s="342"/>
      <c r="HH20" s="342"/>
      <c r="HI20" s="342"/>
      <c r="HJ20" s="342"/>
      <c r="HK20" s="342"/>
      <c r="HL20" s="342"/>
      <c r="HM20" s="342"/>
      <c r="HN20" s="342"/>
      <c r="HO20" s="342"/>
      <c r="HP20" s="342"/>
      <c r="HQ20" s="342"/>
      <c r="HR20" s="342"/>
      <c r="HS20" s="342"/>
      <c r="HT20" s="342"/>
      <c r="HU20" s="342"/>
      <c r="HV20" s="342"/>
      <c r="HW20" s="342"/>
      <c r="HX20" s="342"/>
      <c r="HY20" s="342"/>
      <c r="HZ20" s="342"/>
      <c r="IA20" s="342"/>
      <c r="IB20" s="342"/>
      <c r="IC20" s="342"/>
      <c r="ID20" s="342"/>
      <c r="IE20" s="342"/>
      <c r="IF20" s="342"/>
      <c r="IG20" s="342"/>
      <c r="IH20" s="342"/>
      <c r="II20" s="342"/>
      <c r="IJ20" s="342"/>
      <c r="IK20" s="342"/>
      <c r="IL20" s="342"/>
      <c r="IM20" s="342"/>
      <c r="IN20" s="342"/>
      <c r="IO20" s="342"/>
      <c r="IP20" s="342"/>
      <c r="IQ20" s="342"/>
      <c r="IR20" s="342"/>
      <c r="IS20" s="342"/>
      <c r="IT20" s="342"/>
      <c r="IU20" s="342"/>
      <c r="IV20" s="342"/>
      <c r="IW20" s="342"/>
      <c r="IX20" s="342"/>
      <c r="IY20" s="342"/>
      <c r="IZ20" s="342"/>
      <c r="JA20" s="342"/>
      <c r="JB20" s="342"/>
      <c r="JC20" s="342"/>
      <c r="JD20" s="342"/>
      <c r="JE20" s="342"/>
      <c r="JF20" s="342"/>
      <c r="JG20" s="342"/>
      <c r="JH20" s="342"/>
    </row>
    <row r="21" spans="1:268" s="41" customFormat="1" ht="20.100000000000001" customHeight="1">
      <c r="A21" s="107"/>
      <c r="B21" s="80"/>
      <c r="C21" s="17" t="s">
        <v>97</v>
      </c>
      <c r="D21" s="448" t="s">
        <v>159</v>
      </c>
      <c r="E21" s="448"/>
      <c r="F21" s="448"/>
      <c r="G21" s="108">
        <v>6634.3140000000003</v>
      </c>
      <c r="H21" s="108">
        <v>7404.9290000000001</v>
      </c>
      <c r="I21" s="108">
        <v>9912.4940000000006</v>
      </c>
      <c r="J21" s="7">
        <v>10563.513000000001</v>
      </c>
      <c r="K21" s="108">
        <f>K19-K20</f>
        <v>11622.861999999999</v>
      </c>
      <c r="L21" s="108">
        <f>L19-L20</f>
        <v>1990.5160000000001</v>
      </c>
      <c r="M21" s="348"/>
      <c r="N21" s="345"/>
      <c r="O21" s="345"/>
      <c r="P21" s="345"/>
      <c r="Q21" s="345"/>
      <c r="R21" s="345"/>
      <c r="S21" s="345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/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42"/>
      <c r="EX21" s="342"/>
      <c r="EY21" s="342"/>
      <c r="EZ21" s="342"/>
      <c r="FA21" s="342"/>
      <c r="FB21" s="342"/>
      <c r="FC21" s="342"/>
      <c r="FD21" s="342"/>
      <c r="FE21" s="342"/>
      <c r="FF21" s="342"/>
      <c r="FG21" s="342"/>
      <c r="FH21" s="342"/>
      <c r="FI21" s="342"/>
      <c r="FJ21" s="342"/>
      <c r="FK21" s="342"/>
      <c r="FL21" s="342"/>
      <c r="FM21" s="342"/>
      <c r="FN21" s="342"/>
      <c r="FO21" s="342"/>
      <c r="FP21" s="342"/>
      <c r="FQ21" s="342"/>
      <c r="FR21" s="342"/>
      <c r="FS21" s="342"/>
      <c r="FT21" s="342"/>
      <c r="FU21" s="342"/>
      <c r="FV21" s="342"/>
      <c r="FW21" s="342"/>
      <c r="FX21" s="342"/>
      <c r="FY21" s="342"/>
      <c r="FZ21" s="342"/>
      <c r="GA21" s="342"/>
      <c r="GB21" s="342"/>
      <c r="GC21" s="342"/>
      <c r="GD21" s="342"/>
      <c r="GE21" s="342"/>
      <c r="GF21" s="342"/>
      <c r="GG21" s="342"/>
      <c r="GH21" s="342"/>
      <c r="GI21" s="342"/>
      <c r="GJ21" s="342"/>
      <c r="GK21" s="342"/>
      <c r="GL21" s="342"/>
      <c r="GM21" s="342"/>
      <c r="GN21" s="342"/>
      <c r="GO21" s="342"/>
      <c r="GP21" s="342"/>
      <c r="GQ21" s="342"/>
      <c r="GR21" s="342"/>
      <c r="GS21" s="342"/>
      <c r="GT21" s="342"/>
      <c r="GU21" s="342"/>
      <c r="GV21" s="342"/>
      <c r="GW21" s="342"/>
      <c r="GX21" s="342"/>
      <c r="GY21" s="342"/>
      <c r="GZ21" s="342"/>
      <c r="HA21" s="342"/>
      <c r="HB21" s="342"/>
      <c r="HC21" s="342"/>
      <c r="HD21" s="342"/>
      <c r="HE21" s="342"/>
      <c r="HF21" s="342"/>
      <c r="HG21" s="342"/>
      <c r="HH21" s="342"/>
      <c r="HI21" s="342"/>
      <c r="HJ21" s="342"/>
      <c r="HK21" s="342"/>
      <c r="HL21" s="342"/>
      <c r="HM21" s="342"/>
      <c r="HN21" s="342"/>
      <c r="HO21" s="342"/>
      <c r="HP21" s="342"/>
      <c r="HQ21" s="342"/>
      <c r="HR21" s="342"/>
      <c r="HS21" s="342"/>
      <c r="HT21" s="342"/>
      <c r="HU21" s="342"/>
      <c r="HV21" s="342"/>
      <c r="HW21" s="342"/>
      <c r="HX21" s="342"/>
      <c r="HY21" s="342"/>
      <c r="HZ21" s="342"/>
      <c r="IA21" s="342"/>
      <c r="IB21" s="342"/>
      <c r="IC21" s="342"/>
      <c r="ID21" s="342"/>
      <c r="IE21" s="342"/>
      <c r="IF21" s="342"/>
      <c r="IG21" s="342"/>
      <c r="IH21" s="342"/>
      <c r="II21" s="342"/>
      <c r="IJ21" s="342"/>
      <c r="IK21" s="342"/>
      <c r="IL21" s="342"/>
      <c r="IM21" s="342"/>
      <c r="IN21" s="342"/>
      <c r="IO21" s="342"/>
      <c r="IP21" s="342"/>
      <c r="IQ21" s="342"/>
      <c r="IR21" s="342"/>
      <c r="IS21" s="342"/>
      <c r="IT21" s="342"/>
      <c r="IU21" s="342"/>
      <c r="IV21" s="342"/>
      <c r="IW21" s="342"/>
      <c r="IX21" s="342"/>
      <c r="IY21" s="342"/>
      <c r="IZ21" s="342"/>
      <c r="JA21" s="342"/>
      <c r="JB21" s="342"/>
      <c r="JC21" s="342"/>
      <c r="JD21" s="342"/>
      <c r="JE21" s="342"/>
      <c r="JF21" s="342"/>
      <c r="JG21" s="342"/>
      <c r="JH21" s="342"/>
    </row>
    <row r="22" spans="1:268" s="41" customFormat="1" ht="20.100000000000001" customHeight="1">
      <c r="A22" s="107"/>
      <c r="B22" s="80" t="s">
        <v>98</v>
      </c>
      <c r="C22" s="448" t="s">
        <v>160</v>
      </c>
      <c r="D22" s="448"/>
      <c r="E22" s="448"/>
      <c r="F22" s="22"/>
      <c r="G22" s="108">
        <v>1550.66</v>
      </c>
      <c r="H22" s="108">
        <v>1586.915</v>
      </c>
      <c r="I22" s="108">
        <v>1757.8309999999999</v>
      </c>
      <c r="J22" s="108">
        <f>J23+J25</f>
        <v>1968.4990000000003</v>
      </c>
      <c r="K22" s="108">
        <f t="shared" ref="K22:L22" si="1">K23+K25</f>
        <v>1846.1079999999999</v>
      </c>
      <c r="L22" s="108">
        <f t="shared" si="1"/>
        <v>2447.7159999999999</v>
      </c>
      <c r="M22" s="348"/>
      <c r="N22" s="345"/>
      <c r="O22" s="345"/>
      <c r="P22" s="345"/>
      <c r="Q22" s="345"/>
      <c r="R22" s="345"/>
      <c r="S22" s="345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/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/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/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/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/>
      <c r="EJ22" s="342"/>
      <c r="EK22" s="342"/>
      <c r="EL22" s="342"/>
      <c r="EM22" s="342"/>
      <c r="EN22" s="342"/>
      <c r="EO22" s="342"/>
      <c r="EP22" s="342"/>
      <c r="EQ22" s="342"/>
      <c r="ER22" s="342"/>
      <c r="ES22" s="342"/>
      <c r="ET22" s="342"/>
      <c r="EU22" s="342"/>
      <c r="EV22" s="342"/>
      <c r="EW22" s="342"/>
      <c r="EX22" s="342"/>
      <c r="EY22" s="342"/>
      <c r="EZ22" s="342"/>
      <c r="FA22" s="342"/>
      <c r="FB22" s="342"/>
      <c r="FC22" s="342"/>
      <c r="FD22" s="342"/>
      <c r="FE22" s="342"/>
      <c r="FF22" s="342"/>
      <c r="FG22" s="342"/>
      <c r="FH22" s="342"/>
      <c r="FI22" s="342"/>
      <c r="FJ22" s="342"/>
      <c r="FK22" s="342"/>
      <c r="FL22" s="342"/>
      <c r="FM22" s="342"/>
      <c r="FN22" s="342"/>
      <c r="FO22" s="342"/>
      <c r="FP22" s="342"/>
      <c r="FQ22" s="342"/>
      <c r="FR22" s="342"/>
      <c r="FS22" s="342"/>
      <c r="FT22" s="342"/>
      <c r="FU22" s="342"/>
      <c r="FV22" s="342"/>
      <c r="FW22" s="342"/>
      <c r="FX22" s="342"/>
      <c r="FY22" s="342"/>
      <c r="FZ22" s="342"/>
      <c r="GA22" s="342"/>
      <c r="GB22" s="342"/>
      <c r="GC22" s="342"/>
      <c r="GD22" s="342"/>
      <c r="GE22" s="342"/>
      <c r="GF22" s="342"/>
      <c r="GG22" s="342"/>
      <c r="GH22" s="342"/>
      <c r="GI22" s="342"/>
      <c r="GJ22" s="342"/>
      <c r="GK22" s="342"/>
      <c r="GL22" s="342"/>
      <c r="GM22" s="342"/>
      <c r="GN22" s="342"/>
      <c r="GO22" s="342"/>
      <c r="GP22" s="342"/>
      <c r="GQ22" s="342"/>
      <c r="GR22" s="342"/>
      <c r="GS22" s="342"/>
      <c r="GT22" s="342"/>
      <c r="GU22" s="342"/>
      <c r="GV22" s="342"/>
      <c r="GW22" s="342"/>
      <c r="GX22" s="342"/>
      <c r="GY22" s="342"/>
      <c r="GZ22" s="342"/>
      <c r="HA22" s="342"/>
      <c r="HB22" s="342"/>
      <c r="HC22" s="342"/>
      <c r="HD22" s="342"/>
      <c r="HE22" s="342"/>
      <c r="HF22" s="342"/>
      <c r="HG22" s="342"/>
      <c r="HH22" s="342"/>
      <c r="HI22" s="342"/>
      <c r="HJ22" s="342"/>
      <c r="HK22" s="342"/>
      <c r="HL22" s="342"/>
      <c r="HM22" s="342"/>
      <c r="HN22" s="342"/>
      <c r="HO22" s="342"/>
      <c r="HP22" s="342"/>
      <c r="HQ22" s="342"/>
      <c r="HR22" s="342"/>
      <c r="HS22" s="342"/>
      <c r="HT22" s="342"/>
      <c r="HU22" s="342"/>
      <c r="HV22" s="342"/>
      <c r="HW22" s="342"/>
      <c r="HX22" s="342"/>
      <c r="HY22" s="342"/>
      <c r="HZ22" s="342"/>
      <c r="IA22" s="342"/>
      <c r="IB22" s="342"/>
      <c r="IC22" s="342"/>
      <c r="ID22" s="342"/>
      <c r="IE22" s="342"/>
      <c r="IF22" s="342"/>
      <c r="IG22" s="342"/>
      <c r="IH22" s="342"/>
      <c r="II22" s="342"/>
      <c r="IJ22" s="342"/>
      <c r="IK22" s="342"/>
      <c r="IL22" s="342"/>
      <c r="IM22" s="342"/>
      <c r="IN22" s="342"/>
      <c r="IO22" s="342"/>
      <c r="IP22" s="342"/>
      <c r="IQ22" s="342"/>
      <c r="IR22" s="342"/>
      <c r="IS22" s="342"/>
      <c r="IT22" s="342"/>
      <c r="IU22" s="342"/>
      <c r="IV22" s="342"/>
      <c r="IW22" s="342"/>
      <c r="IX22" s="342"/>
      <c r="IY22" s="342"/>
      <c r="IZ22" s="342"/>
      <c r="JA22" s="342"/>
      <c r="JB22" s="342"/>
      <c r="JC22" s="342"/>
      <c r="JD22" s="342"/>
      <c r="JE22" s="342"/>
      <c r="JF22" s="342"/>
      <c r="JG22" s="342"/>
      <c r="JH22" s="342"/>
    </row>
    <row r="23" spans="1:268" s="41" customFormat="1" ht="19.5" customHeight="1">
      <c r="A23" s="107"/>
      <c r="B23" s="80"/>
      <c r="C23" s="17" t="s">
        <v>126</v>
      </c>
      <c r="D23" s="448" t="s">
        <v>135</v>
      </c>
      <c r="E23" s="448"/>
      <c r="F23" s="448"/>
      <c r="G23" s="108">
        <v>638.80499999999995</v>
      </c>
      <c r="H23" s="108">
        <v>583.44500000000005</v>
      </c>
      <c r="I23" s="108">
        <v>668.28099999999995</v>
      </c>
      <c r="J23" s="108">
        <f>751.87-0.001</f>
        <v>751.86900000000003</v>
      </c>
      <c r="K23" s="108">
        <v>677.7</v>
      </c>
      <c r="L23" s="108">
        <v>896.74199999999996</v>
      </c>
      <c r="M23" s="348"/>
      <c r="N23" s="345"/>
      <c r="O23" s="345"/>
      <c r="P23" s="345"/>
      <c r="Q23" s="345"/>
      <c r="R23" s="345"/>
      <c r="S23" s="345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/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/>
      <c r="DV23" s="342"/>
      <c r="DW23" s="342"/>
      <c r="DX23" s="342"/>
      <c r="DY23" s="342"/>
      <c r="DZ23" s="342"/>
      <c r="EA23" s="342"/>
      <c r="EB23" s="342"/>
      <c r="EC23" s="342"/>
      <c r="ED23" s="342"/>
      <c r="EE23" s="342"/>
      <c r="EF23" s="342"/>
      <c r="EG23" s="342"/>
      <c r="EH23" s="342"/>
      <c r="EI23" s="342"/>
      <c r="EJ23" s="342"/>
      <c r="EK23" s="342"/>
      <c r="EL23" s="342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42"/>
      <c r="EX23" s="342"/>
      <c r="EY23" s="342"/>
      <c r="EZ23" s="342"/>
      <c r="FA23" s="342"/>
      <c r="FB23" s="342"/>
      <c r="FC23" s="342"/>
      <c r="FD23" s="342"/>
      <c r="FE23" s="342"/>
      <c r="FF23" s="342"/>
      <c r="FG23" s="342"/>
      <c r="FH23" s="342"/>
      <c r="FI23" s="342"/>
      <c r="FJ23" s="342"/>
      <c r="FK23" s="342"/>
      <c r="FL23" s="342"/>
      <c r="FM23" s="342"/>
      <c r="FN23" s="342"/>
      <c r="FO23" s="342"/>
      <c r="FP23" s="342"/>
      <c r="FQ23" s="342"/>
      <c r="FR23" s="342"/>
      <c r="FS23" s="342"/>
      <c r="FT23" s="342"/>
      <c r="FU23" s="342"/>
      <c r="FV23" s="342"/>
      <c r="FW23" s="342"/>
      <c r="FX23" s="342"/>
      <c r="FY23" s="342"/>
      <c r="FZ23" s="342"/>
      <c r="GA23" s="342"/>
      <c r="GB23" s="342"/>
      <c r="GC23" s="342"/>
      <c r="GD23" s="342"/>
      <c r="GE23" s="342"/>
      <c r="GF23" s="342"/>
      <c r="GG23" s="342"/>
      <c r="GH23" s="342"/>
      <c r="GI23" s="342"/>
      <c r="GJ23" s="342"/>
      <c r="GK23" s="342"/>
      <c r="GL23" s="342"/>
      <c r="GM23" s="342"/>
      <c r="GN23" s="342"/>
      <c r="GO23" s="342"/>
      <c r="GP23" s="342"/>
      <c r="GQ23" s="342"/>
      <c r="GR23" s="342"/>
      <c r="GS23" s="342"/>
      <c r="GT23" s="342"/>
      <c r="GU23" s="342"/>
      <c r="GV23" s="342"/>
      <c r="GW23" s="342"/>
      <c r="GX23" s="342"/>
      <c r="GY23" s="342"/>
      <c r="GZ23" s="342"/>
      <c r="HA23" s="342"/>
      <c r="HB23" s="342"/>
      <c r="HC23" s="342"/>
      <c r="HD23" s="342"/>
      <c r="HE23" s="342"/>
      <c r="HF23" s="342"/>
      <c r="HG23" s="342"/>
      <c r="HH23" s="342"/>
      <c r="HI23" s="342"/>
      <c r="HJ23" s="342"/>
      <c r="HK23" s="342"/>
      <c r="HL23" s="342"/>
      <c r="HM23" s="342"/>
      <c r="HN23" s="342"/>
      <c r="HO23" s="342"/>
      <c r="HP23" s="342"/>
      <c r="HQ23" s="342"/>
      <c r="HR23" s="342"/>
      <c r="HS23" s="342"/>
      <c r="HT23" s="342"/>
      <c r="HU23" s="342"/>
      <c r="HV23" s="342"/>
      <c r="HW23" s="342"/>
      <c r="HX23" s="342"/>
      <c r="HY23" s="342"/>
      <c r="HZ23" s="342"/>
      <c r="IA23" s="342"/>
      <c r="IB23" s="342"/>
      <c r="IC23" s="342"/>
      <c r="ID23" s="342"/>
      <c r="IE23" s="342"/>
      <c r="IF23" s="342"/>
      <c r="IG23" s="342"/>
      <c r="IH23" s="342"/>
      <c r="II23" s="342"/>
      <c r="IJ23" s="342"/>
      <c r="IK23" s="342"/>
      <c r="IL23" s="342"/>
      <c r="IM23" s="342"/>
      <c r="IN23" s="342"/>
      <c r="IO23" s="342"/>
      <c r="IP23" s="342"/>
      <c r="IQ23" s="342"/>
      <c r="IR23" s="342"/>
      <c r="IS23" s="342"/>
      <c r="IT23" s="342"/>
      <c r="IU23" s="342"/>
      <c r="IV23" s="342"/>
      <c r="IW23" s="342"/>
      <c r="IX23" s="342"/>
      <c r="IY23" s="342"/>
      <c r="IZ23" s="342"/>
      <c r="JA23" s="342"/>
      <c r="JB23" s="342"/>
      <c r="JC23" s="342"/>
      <c r="JD23" s="342"/>
      <c r="JE23" s="342"/>
      <c r="JF23" s="342"/>
      <c r="JG23" s="342"/>
      <c r="JH23" s="342"/>
    </row>
    <row r="24" spans="1:268" s="41" customFormat="1" ht="19.5" customHeight="1">
      <c r="A24" s="107"/>
      <c r="B24" s="80"/>
      <c r="C24" s="17"/>
      <c r="D24" s="450" t="s">
        <v>136</v>
      </c>
      <c r="E24" s="450"/>
      <c r="F24" s="22"/>
      <c r="G24" s="108"/>
      <c r="H24" s="108"/>
      <c r="I24" s="108"/>
      <c r="J24" s="7"/>
      <c r="K24" s="7"/>
      <c r="L24" s="7"/>
      <c r="M24" s="348"/>
      <c r="N24" s="345"/>
      <c r="O24" s="345"/>
      <c r="P24" s="345"/>
      <c r="Q24" s="345"/>
      <c r="R24" s="345"/>
      <c r="S24" s="345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/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/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/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/>
      <c r="EJ24" s="342"/>
      <c r="EK24" s="342"/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42"/>
      <c r="EX24" s="342"/>
      <c r="EY24" s="342"/>
      <c r="EZ24" s="342"/>
      <c r="FA24" s="342"/>
      <c r="FB24" s="342"/>
      <c r="FC24" s="342"/>
      <c r="FD24" s="342"/>
      <c r="FE24" s="342"/>
      <c r="FF24" s="342"/>
      <c r="FG24" s="342"/>
      <c r="FH24" s="342"/>
      <c r="FI24" s="342"/>
      <c r="FJ24" s="342"/>
      <c r="FK24" s="342"/>
      <c r="FL24" s="342"/>
      <c r="FM24" s="342"/>
      <c r="FN24" s="342"/>
      <c r="FO24" s="342"/>
      <c r="FP24" s="342"/>
      <c r="FQ24" s="342"/>
      <c r="FR24" s="342"/>
      <c r="FS24" s="342"/>
      <c r="FT24" s="342"/>
      <c r="FU24" s="342"/>
      <c r="FV24" s="342"/>
      <c r="FW24" s="342"/>
      <c r="FX24" s="342"/>
      <c r="FY24" s="342"/>
      <c r="FZ24" s="342"/>
      <c r="GA24" s="342"/>
      <c r="GB24" s="342"/>
      <c r="GC24" s="342"/>
      <c r="GD24" s="342"/>
      <c r="GE24" s="342"/>
      <c r="GF24" s="342"/>
      <c r="GG24" s="342"/>
      <c r="GH24" s="342"/>
      <c r="GI24" s="342"/>
      <c r="GJ24" s="342"/>
      <c r="GK24" s="342"/>
      <c r="GL24" s="342"/>
      <c r="GM24" s="342"/>
      <c r="GN24" s="342"/>
      <c r="GO24" s="342"/>
      <c r="GP24" s="342"/>
      <c r="GQ24" s="342"/>
      <c r="GR24" s="342"/>
      <c r="GS24" s="342"/>
      <c r="GT24" s="342"/>
      <c r="GU24" s="342"/>
      <c r="GV24" s="342"/>
      <c r="GW24" s="342"/>
      <c r="GX24" s="342"/>
      <c r="GY24" s="342"/>
      <c r="GZ24" s="342"/>
      <c r="HA24" s="342"/>
      <c r="HB24" s="342"/>
      <c r="HC24" s="342"/>
      <c r="HD24" s="342"/>
      <c r="HE24" s="342"/>
      <c r="HF24" s="342"/>
      <c r="HG24" s="342"/>
      <c r="HH24" s="342"/>
      <c r="HI24" s="342"/>
      <c r="HJ24" s="342"/>
      <c r="HK24" s="342"/>
      <c r="HL24" s="342"/>
      <c r="HM24" s="342"/>
      <c r="HN24" s="342"/>
      <c r="HO24" s="342"/>
      <c r="HP24" s="342"/>
      <c r="HQ24" s="342"/>
      <c r="HR24" s="342"/>
      <c r="HS24" s="342"/>
      <c r="HT24" s="342"/>
      <c r="HU24" s="342"/>
      <c r="HV24" s="342"/>
      <c r="HW24" s="342"/>
      <c r="HX24" s="342"/>
      <c r="HY24" s="342"/>
      <c r="HZ24" s="342"/>
      <c r="IA24" s="342"/>
      <c r="IB24" s="342"/>
      <c r="IC24" s="342"/>
      <c r="ID24" s="342"/>
      <c r="IE24" s="342"/>
      <c r="IF24" s="342"/>
      <c r="IG24" s="342"/>
      <c r="IH24" s="342"/>
      <c r="II24" s="342"/>
      <c r="IJ24" s="342"/>
      <c r="IK24" s="342"/>
      <c r="IL24" s="342"/>
      <c r="IM24" s="342"/>
      <c r="IN24" s="342"/>
      <c r="IO24" s="342"/>
      <c r="IP24" s="342"/>
      <c r="IQ24" s="342"/>
      <c r="IR24" s="342"/>
      <c r="IS24" s="342"/>
      <c r="IT24" s="342"/>
      <c r="IU24" s="342"/>
      <c r="IV24" s="342"/>
      <c r="IW24" s="342"/>
      <c r="IX24" s="342"/>
      <c r="IY24" s="342"/>
      <c r="IZ24" s="342"/>
      <c r="JA24" s="342"/>
      <c r="JB24" s="342"/>
      <c r="JC24" s="342"/>
      <c r="JD24" s="342"/>
      <c r="JE24" s="342"/>
      <c r="JF24" s="342"/>
      <c r="JG24" s="342"/>
      <c r="JH24" s="342"/>
    </row>
    <row r="25" spans="1:268" s="41" customFormat="1" ht="20.100000000000001" customHeight="1">
      <c r="A25" s="107"/>
      <c r="B25" s="80"/>
      <c r="C25" s="17" t="s">
        <v>127</v>
      </c>
      <c r="D25" s="448" t="s">
        <v>161</v>
      </c>
      <c r="E25" s="448"/>
      <c r="F25" s="448"/>
      <c r="G25" s="108">
        <v>911.85500000000013</v>
      </c>
      <c r="H25" s="108">
        <v>1003.4699999999999</v>
      </c>
      <c r="I25" s="108">
        <v>1089.55</v>
      </c>
      <c r="J25" s="7">
        <v>1216.6300000000001</v>
      </c>
      <c r="K25" s="7">
        <v>1168.4079999999999</v>
      </c>
      <c r="L25" s="7">
        <v>1550.9739999999999</v>
      </c>
      <c r="M25" s="348"/>
      <c r="N25" s="345"/>
      <c r="O25" s="345"/>
      <c r="P25" s="345"/>
      <c r="Q25" s="345"/>
      <c r="R25" s="345"/>
      <c r="S25" s="345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/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2"/>
      <c r="DG25" s="342"/>
      <c r="DH25" s="342"/>
      <c r="DI25" s="342"/>
      <c r="DJ25" s="342"/>
      <c r="DK25" s="342"/>
      <c r="DL25" s="342"/>
      <c r="DM25" s="342"/>
      <c r="DN25" s="342"/>
      <c r="DO25" s="342"/>
      <c r="DP25" s="342"/>
      <c r="DQ25" s="342"/>
      <c r="DR25" s="342"/>
      <c r="DS25" s="342"/>
      <c r="DT25" s="342"/>
      <c r="DU25" s="342"/>
      <c r="DV25" s="342"/>
      <c r="DW25" s="342"/>
      <c r="DX25" s="342"/>
      <c r="DY25" s="342"/>
      <c r="DZ25" s="342"/>
      <c r="EA25" s="342"/>
      <c r="EB25" s="342"/>
      <c r="EC25" s="342"/>
      <c r="ED25" s="342"/>
      <c r="EE25" s="342"/>
      <c r="EF25" s="342"/>
      <c r="EG25" s="342"/>
      <c r="EH25" s="342"/>
      <c r="EI25" s="342"/>
      <c r="EJ25" s="342"/>
      <c r="EK25" s="342"/>
      <c r="EL25" s="342"/>
      <c r="EM25" s="342"/>
      <c r="EN25" s="342"/>
      <c r="EO25" s="342"/>
      <c r="EP25" s="342"/>
      <c r="EQ25" s="342"/>
      <c r="ER25" s="342"/>
      <c r="ES25" s="342"/>
      <c r="ET25" s="342"/>
      <c r="EU25" s="342"/>
      <c r="EV25" s="342"/>
      <c r="EW25" s="342"/>
      <c r="EX25" s="342"/>
      <c r="EY25" s="342"/>
      <c r="EZ25" s="342"/>
      <c r="FA25" s="342"/>
      <c r="FB25" s="342"/>
      <c r="FC25" s="342"/>
      <c r="FD25" s="342"/>
      <c r="FE25" s="342"/>
      <c r="FF25" s="342"/>
      <c r="FG25" s="342"/>
      <c r="FH25" s="342"/>
      <c r="FI25" s="342"/>
      <c r="FJ25" s="342"/>
      <c r="FK25" s="342"/>
      <c r="FL25" s="342"/>
      <c r="FM25" s="342"/>
      <c r="FN25" s="342"/>
      <c r="FO25" s="342"/>
      <c r="FP25" s="342"/>
      <c r="FQ25" s="342"/>
      <c r="FR25" s="342"/>
      <c r="FS25" s="342"/>
      <c r="FT25" s="342"/>
      <c r="FU25" s="342"/>
      <c r="FV25" s="342"/>
      <c r="FW25" s="342"/>
      <c r="FX25" s="342"/>
      <c r="FY25" s="342"/>
      <c r="FZ25" s="342"/>
      <c r="GA25" s="342"/>
      <c r="GB25" s="342"/>
      <c r="GC25" s="342"/>
      <c r="GD25" s="342"/>
      <c r="GE25" s="342"/>
      <c r="GF25" s="342"/>
      <c r="GG25" s="342"/>
      <c r="GH25" s="342"/>
      <c r="GI25" s="342"/>
      <c r="GJ25" s="342"/>
      <c r="GK25" s="342"/>
      <c r="GL25" s="342"/>
      <c r="GM25" s="342"/>
      <c r="GN25" s="342"/>
      <c r="GO25" s="342"/>
      <c r="GP25" s="342"/>
      <c r="GQ25" s="342"/>
      <c r="GR25" s="342"/>
      <c r="GS25" s="342"/>
      <c r="GT25" s="342"/>
      <c r="GU25" s="342"/>
      <c r="GV25" s="342"/>
      <c r="GW25" s="342"/>
      <c r="GX25" s="342"/>
      <c r="GY25" s="342"/>
      <c r="GZ25" s="342"/>
      <c r="HA25" s="342"/>
      <c r="HB25" s="342"/>
      <c r="HC25" s="342"/>
      <c r="HD25" s="342"/>
      <c r="HE25" s="342"/>
      <c r="HF25" s="342"/>
      <c r="HG25" s="342"/>
      <c r="HH25" s="342"/>
      <c r="HI25" s="342"/>
      <c r="HJ25" s="342"/>
      <c r="HK25" s="342"/>
      <c r="HL25" s="342"/>
      <c r="HM25" s="342"/>
      <c r="HN25" s="342"/>
      <c r="HO25" s="342"/>
      <c r="HP25" s="342"/>
      <c r="HQ25" s="342"/>
      <c r="HR25" s="342"/>
      <c r="HS25" s="342"/>
      <c r="HT25" s="342"/>
      <c r="HU25" s="342"/>
      <c r="HV25" s="342"/>
      <c r="HW25" s="342"/>
      <c r="HX25" s="342"/>
      <c r="HY25" s="342"/>
      <c r="HZ25" s="342"/>
      <c r="IA25" s="342"/>
      <c r="IB25" s="342"/>
      <c r="IC25" s="342"/>
      <c r="ID25" s="342"/>
      <c r="IE25" s="342"/>
      <c r="IF25" s="342"/>
      <c r="IG25" s="342"/>
      <c r="IH25" s="342"/>
      <c r="II25" s="342"/>
      <c r="IJ25" s="342"/>
      <c r="IK25" s="342"/>
      <c r="IL25" s="342"/>
      <c r="IM25" s="342"/>
      <c r="IN25" s="342"/>
      <c r="IO25" s="342"/>
      <c r="IP25" s="342"/>
      <c r="IQ25" s="342"/>
      <c r="IR25" s="342"/>
      <c r="IS25" s="342"/>
      <c r="IT25" s="342"/>
      <c r="IU25" s="342"/>
      <c r="IV25" s="342"/>
      <c r="IW25" s="342"/>
      <c r="IX25" s="342"/>
      <c r="IY25" s="342"/>
      <c r="IZ25" s="342"/>
      <c r="JA25" s="342"/>
      <c r="JB25" s="342"/>
      <c r="JC25" s="342"/>
      <c r="JD25" s="342"/>
      <c r="JE25" s="342"/>
      <c r="JF25" s="342"/>
      <c r="JG25" s="342"/>
      <c r="JH25" s="342"/>
    </row>
    <row r="26" spans="1:268" s="41" customFormat="1" ht="9" customHeight="1">
      <c r="A26" s="107"/>
      <c r="B26" s="107"/>
      <c r="C26" s="22"/>
      <c r="D26" s="22"/>
      <c r="E26" s="22"/>
      <c r="F26" s="22"/>
      <c r="G26" s="272"/>
      <c r="H26" s="272"/>
      <c r="I26" s="137"/>
      <c r="J26" s="108"/>
      <c r="K26" s="108"/>
      <c r="L26" s="108"/>
      <c r="M26" s="348"/>
      <c r="N26" s="345"/>
      <c r="O26" s="345"/>
      <c r="P26" s="345"/>
      <c r="Q26" s="345"/>
      <c r="R26" s="345"/>
      <c r="S26" s="345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/>
      <c r="CF26" s="342"/>
      <c r="CG26" s="342"/>
      <c r="CH26" s="342"/>
      <c r="CI26" s="342"/>
      <c r="CJ26" s="342"/>
      <c r="CK26" s="342"/>
      <c r="CL26" s="342"/>
      <c r="CM26" s="342"/>
      <c r="CN26" s="342"/>
      <c r="CO26" s="342"/>
      <c r="CP26" s="342"/>
      <c r="CQ26" s="342"/>
      <c r="CR26" s="342"/>
      <c r="CS26" s="342"/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/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/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/>
      <c r="EJ26" s="342"/>
      <c r="EK26" s="342"/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42"/>
      <c r="EX26" s="342"/>
      <c r="EY26" s="342"/>
      <c r="EZ26" s="342"/>
      <c r="FA26" s="342"/>
      <c r="FB26" s="342"/>
      <c r="FC26" s="342"/>
      <c r="FD26" s="342"/>
      <c r="FE26" s="342"/>
      <c r="FF26" s="342"/>
      <c r="FG26" s="342"/>
      <c r="FH26" s="342"/>
      <c r="FI26" s="342"/>
      <c r="FJ26" s="342"/>
      <c r="FK26" s="342"/>
      <c r="FL26" s="342"/>
      <c r="FM26" s="342"/>
      <c r="FN26" s="342"/>
      <c r="FO26" s="342"/>
      <c r="FP26" s="342"/>
      <c r="FQ26" s="342"/>
      <c r="FR26" s="342"/>
      <c r="FS26" s="342"/>
      <c r="FT26" s="342"/>
      <c r="FU26" s="342"/>
      <c r="FV26" s="342"/>
      <c r="FW26" s="342"/>
      <c r="FX26" s="342"/>
      <c r="FY26" s="342"/>
      <c r="FZ26" s="342"/>
      <c r="GA26" s="342"/>
      <c r="GB26" s="342"/>
      <c r="GC26" s="342"/>
      <c r="GD26" s="342"/>
      <c r="GE26" s="342"/>
      <c r="GF26" s="342"/>
      <c r="GG26" s="342"/>
      <c r="GH26" s="342"/>
      <c r="GI26" s="342"/>
      <c r="GJ26" s="342"/>
      <c r="GK26" s="342"/>
      <c r="GL26" s="342"/>
      <c r="GM26" s="342"/>
      <c r="GN26" s="342"/>
      <c r="GO26" s="342"/>
      <c r="GP26" s="342"/>
      <c r="GQ26" s="342"/>
      <c r="GR26" s="342"/>
      <c r="GS26" s="342"/>
      <c r="GT26" s="342"/>
      <c r="GU26" s="342"/>
      <c r="GV26" s="342"/>
      <c r="GW26" s="342"/>
      <c r="GX26" s="342"/>
      <c r="GY26" s="342"/>
      <c r="GZ26" s="342"/>
      <c r="HA26" s="342"/>
      <c r="HB26" s="342"/>
      <c r="HC26" s="342"/>
      <c r="HD26" s="342"/>
      <c r="HE26" s="342"/>
      <c r="HF26" s="342"/>
      <c r="HG26" s="342"/>
      <c r="HH26" s="342"/>
      <c r="HI26" s="342"/>
      <c r="HJ26" s="342"/>
      <c r="HK26" s="342"/>
      <c r="HL26" s="342"/>
      <c r="HM26" s="342"/>
      <c r="HN26" s="342"/>
      <c r="HO26" s="342"/>
      <c r="HP26" s="342"/>
      <c r="HQ26" s="342"/>
      <c r="HR26" s="342"/>
      <c r="HS26" s="342"/>
      <c r="HT26" s="342"/>
      <c r="HU26" s="342"/>
      <c r="HV26" s="342"/>
      <c r="HW26" s="342"/>
      <c r="HX26" s="342"/>
      <c r="HY26" s="342"/>
      <c r="HZ26" s="342"/>
      <c r="IA26" s="342"/>
      <c r="IB26" s="342"/>
      <c r="IC26" s="342"/>
      <c r="ID26" s="342"/>
      <c r="IE26" s="342"/>
      <c r="IF26" s="342"/>
      <c r="IG26" s="342"/>
      <c r="IH26" s="342"/>
      <c r="II26" s="342"/>
      <c r="IJ26" s="342"/>
      <c r="IK26" s="342"/>
      <c r="IL26" s="342"/>
      <c r="IM26" s="342"/>
      <c r="IN26" s="342"/>
      <c r="IO26" s="342"/>
      <c r="IP26" s="342"/>
      <c r="IQ26" s="342"/>
      <c r="IR26" s="342"/>
      <c r="IS26" s="342"/>
      <c r="IT26" s="342"/>
      <c r="IU26" s="342"/>
      <c r="IV26" s="342"/>
      <c r="IW26" s="342"/>
      <c r="IX26" s="342"/>
      <c r="IY26" s="342"/>
      <c r="IZ26" s="342"/>
      <c r="JA26" s="342"/>
      <c r="JB26" s="342"/>
      <c r="JC26" s="342"/>
      <c r="JD26" s="342"/>
      <c r="JE26" s="342"/>
      <c r="JF26" s="342"/>
      <c r="JG26" s="342"/>
      <c r="JH26" s="342"/>
    </row>
    <row r="27" spans="1:268" s="13" customFormat="1" ht="20.100000000000001" customHeight="1">
      <c r="A27" s="100" t="s">
        <v>75</v>
      </c>
      <c r="B27" s="447" t="s">
        <v>162</v>
      </c>
      <c r="C27" s="447"/>
      <c r="D27" s="447"/>
      <c r="E27" s="447"/>
      <c r="F27" s="106"/>
      <c r="G27" s="102">
        <f>G28+G29</f>
        <v>68674.899999999994</v>
      </c>
      <c r="H27" s="102">
        <v>74979.831000000006</v>
      </c>
      <c r="I27" s="102">
        <v>78944.194999999992</v>
      </c>
      <c r="J27" s="102">
        <f>J28+J29</f>
        <v>79178.182000000001</v>
      </c>
      <c r="K27" s="102">
        <f>K28+K29</f>
        <v>82142.528999999995</v>
      </c>
      <c r="L27" s="102">
        <f>L28+L29</f>
        <v>12558.192999999999</v>
      </c>
      <c r="M27" s="350"/>
      <c r="N27" s="345"/>
      <c r="O27" s="345"/>
      <c r="P27" s="345"/>
      <c r="Q27" s="345"/>
      <c r="R27" s="345"/>
      <c r="S27" s="345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/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/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/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/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/>
      <c r="EJ27" s="342"/>
      <c r="EK27" s="342"/>
      <c r="EL27" s="342"/>
      <c r="EM27" s="342"/>
      <c r="EN27" s="342"/>
      <c r="EO27" s="342"/>
      <c r="EP27" s="342"/>
      <c r="EQ27" s="342"/>
      <c r="ER27" s="342"/>
      <c r="ES27" s="342"/>
      <c r="ET27" s="342"/>
      <c r="EU27" s="342"/>
      <c r="EV27" s="342"/>
      <c r="EW27" s="342"/>
      <c r="EX27" s="342"/>
      <c r="EY27" s="342"/>
      <c r="EZ27" s="342"/>
      <c r="FA27" s="342"/>
      <c r="FB27" s="342"/>
      <c r="FC27" s="342"/>
      <c r="FD27" s="342"/>
      <c r="FE27" s="342"/>
      <c r="FF27" s="342"/>
      <c r="FG27" s="342"/>
      <c r="FH27" s="342"/>
      <c r="FI27" s="342"/>
      <c r="FJ27" s="342"/>
      <c r="FK27" s="342"/>
      <c r="FL27" s="342"/>
      <c r="FM27" s="342"/>
      <c r="FN27" s="342"/>
      <c r="FO27" s="342"/>
      <c r="FP27" s="342"/>
      <c r="FQ27" s="342"/>
      <c r="FR27" s="342"/>
      <c r="FS27" s="342"/>
      <c r="FT27" s="342"/>
      <c r="FU27" s="342"/>
      <c r="FV27" s="342"/>
      <c r="FW27" s="342"/>
      <c r="FX27" s="342"/>
      <c r="FY27" s="342"/>
      <c r="FZ27" s="342"/>
      <c r="GA27" s="342"/>
      <c r="GB27" s="342"/>
      <c r="GC27" s="342"/>
      <c r="GD27" s="342"/>
      <c r="GE27" s="342"/>
      <c r="GF27" s="342"/>
      <c r="GG27" s="342"/>
      <c r="GH27" s="342"/>
      <c r="GI27" s="342"/>
      <c r="GJ27" s="342"/>
      <c r="GK27" s="342"/>
      <c r="GL27" s="342"/>
      <c r="GM27" s="342"/>
      <c r="GN27" s="342"/>
      <c r="GO27" s="342"/>
      <c r="GP27" s="342"/>
      <c r="GQ27" s="342"/>
      <c r="GR27" s="342"/>
      <c r="GS27" s="342"/>
      <c r="GT27" s="342"/>
      <c r="GU27" s="342"/>
      <c r="GV27" s="342"/>
      <c r="GW27" s="342"/>
      <c r="GX27" s="342"/>
      <c r="GY27" s="342"/>
      <c r="GZ27" s="342"/>
      <c r="HA27" s="342"/>
      <c r="HB27" s="342"/>
      <c r="HC27" s="342"/>
      <c r="HD27" s="342"/>
      <c r="HE27" s="342"/>
      <c r="HF27" s="342"/>
      <c r="HG27" s="342"/>
      <c r="HH27" s="342"/>
      <c r="HI27" s="342"/>
      <c r="HJ27" s="342"/>
      <c r="HK27" s="342"/>
      <c r="HL27" s="342"/>
      <c r="HM27" s="342"/>
      <c r="HN27" s="342"/>
      <c r="HO27" s="342"/>
      <c r="HP27" s="342"/>
      <c r="HQ27" s="342"/>
      <c r="HR27" s="342"/>
      <c r="HS27" s="342"/>
      <c r="HT27" s="342"/>
      <c r="HU27" s="342"/>
      <c r="HV27" s="342"/>
      <c r="HW27" s="342"/>
      <c r="HX27" s="342"/>
      <c r="HY27" s="342"/>
      <c r="HZ27" s="342"/>
      <c r="IA27" s="342"/>
      <c r="IB27" s="342"/>
      <c r="IC27" s="342"/>
      <c r="ID27" s="342"/>
      <c r="IE27" s="342"/>
      <c r="IF27" s="342"/>
      <c r="IG27" s="342"/>
      <c r="IH27" s="342"/>
      <c r="II27" s="342"/>
      <c r="IJ27" s="342"/>
      <c r="IK27" s="342"/>
      <c r="IL27" s="342"/>
      <c r="IM27" s="342"/>
      <c r="IN27" s="342"/>
      <c r="IO27" s="342"/>
      <c r="IP27" s="342"/>
      <c r="IQ27" s="342"/>
      <c r="IR27" s="342"/>
      <c r="IS27" s="342"/>
      <c r="IT27" s="342"/>
      <c r="IU27" s="342"/>
      <c r="IV27" s="342"/>
      <c r="IW27" s="342"/>
      <c r="IX27" s="342"/>
      <c r="IY27" s="342"/>
      <c r="IZ27" s="342"/>
      <c r="JA27" s="342"/>
      <c r="JB27" s="342"/>
      <c r="JC27" s="342"/>
      <c r="JD27" s="342"/>
      <c r="JE27" s="342"/>
      <c r="JF27" s="342"/>
      <c r="JG27" s="342"/>
      <c r="JH27" s="342"/>
    </row>
    <row r="28" spans="1:268" s="41" customFormat="1" ht="20.100000000000001" customHeight="1">
      <c r="A28" s="80"/>
      <c r="B28" s="80">
        <v>4.0999999999999996</v>
      </c>
      <c r="C28" s="448" t="s">
        <v>163</v>
      </c>
      <c r="D28" s="448"/>
      <c r="E28" s="448"/>
      <c r="F28" s="22"/>
      <c r="G28" s="108">
        <v>9914.9449999999997</v>
      </c>
      <c r="H28" s="108">
        <v>8760.8860000000004</v>
      </c>
      <c r="I28" s="108">
        <v>9223.8719999999994</v>
      </c>
      <c r="J28" s="7">
        <v>9211.5640000000003</v>
      </c>
      <c r="K28" s="7">
        <v>8179.1880000000001</v>
      </c>
      <c r="L28" s="7">
        <v>1510.3810000000001</v>
      </c>
      <c r="M28" s="348"/>
      <c r="N28" s="345"/>
      <c r="O28" s="345"/>
      <c r="P28" s="345"/>
      <c r="Q28" s="345"/>
      <c r="R28" s="345"/>
      <c r="S28" s="345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/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/>
      <c r="EX28" s="342"/>
      <c r="EY28" s="342"/>
      <c r="EZ28" s="342"/>
      <c r="FA28" s="342"/>
      <c r="FB28" s="342"/>
      <c r="FC28" s="342"/>
      <c r="FD28" s="342"/>
      <c r="FE28" s="342"/>
      <c r="FF28" s="342"/>
      <c r="FG28" s="342"/>
      <c r="FH28" s="342"/>
      <c r="FI28" s="342"/>
      <c r="FJ28" s="342"/>
      <c r="FK28" s="342"/>
      <c r="FL28" s="342"/>
      <c r="FM28" s="342"/>
      <c r="FN28" s="342"/>
      <c r="FO28" s="342"/>
      <c r="FP28" s="342"/>
      <c r="FQ28" s="342"/>
      <c r="FR28" s="342"/>
      <c r="FS28" s="342"/>
      <c r="FT28" s="342"/>
      <c r="FU28" s="342"/>
      <c r="FV28" s="342"/>
      <c r="FW28" s="342"/>
      <c r="FX28" s="342"/>
      <c r="FY28" s="342"/>
      <c r="FZ28" s="342"/>
      <c r="GA28" s="342"/>
      <c r="GB28" s="342"/>
      <c r="GC28" s="342"/>
      <c r="GD28" s="342"/>
      <c r="GE28" s="342"/>
      <c r="GF28" s="342"/>
      <c r="GG28" s="342"/>
      <c r="GH28" s="342"/>
      <c r="GI28" s="342"/>
      <c r="GJ28" s="342"/>
      <c r="GK28" s="342"/>
      <c r="GL28" s="342"/>
      <c r="GM28" s="342"/>
      <c r="GN28" s="342"/>
      <c r="GO28" s="342"/>
      <c r="GP28" s="342"/>
      <c r="GQ28" s="342"/>
      <c r="GR28" s="342"/>
      <c r="GS28" s="342"/>
      <c r="GT28" s="342"/>
      <c r="GU28" s="342"/>
      <c r="GV28" s="342"/>
      <c r="GW28" s="342"/>
      <c r="GX28" s="342"/>
      <c r="GY28" s="342"/>
      <c r="GZ28" s="342"/>
      <c r="HA28" s="342"/>
      <c r="HB28" s="342"/>
      <c r="HC28" s="342"/>
      <c r="HD28" s="342"/>
      <c r="HE28" s="342"/>
      <c r="HF28" s="342"/>
      <c r="HG28" s="342"/>
      <c r="HH28" s="342"/>
      <c r="HI28" s="342"/>
      <c r="HJ28" s="342"/>
      <c r="HK28" s="342"/>
      <c r="HL28" s="342"/>
      <c r="HM28" s="342"/>
      <c r="HN28" s="342"/>
      <c r="HO28" s="342"/>
      <c r="HP28" s="342"/>
      <c r="HQ28" s="342"/>
      <c r="HR28" s="342"/>
      <c r="HS28" s="342"/>
      <c r="HT28" s="342"/>
      <c r="HU28" s="342"/>
      <c r="HV28" s="342"/>
      <c r="HW28" s="342"/>
      <c r="HX28" s="342"/>
      <c r="HY28" s="342"/>
      <c r="HZ28" s="342"/>
      <c r="IA28" s="342"/>
      <c r="IB28" s="342"/>
      <c r="IC28" s="342"/>
      <c r="ID28" s="342"/>
      <c r="IE28" s="342"/>
      <c r="IF28" s="342"/>
      <c r="IG28" s="342"/>
      <c r="IH28" s="342"/>
      <c r="II28" s="342"/>
      <c r="IJ28" s="342"/>
      <c r="IK28" s="342"/>
      <c r="IL28" s="342"/>
      <c r="IM28" s="342"/>
      <c r="IN28" s="342"/>
      <c r="IO28" s="342"/>
      <c r="IP28" s="342"/>
      <c r="IQ28" s="342"/>
      <c r="IR28" s="342"/>
      <c r="IS28" s="342"/>
      <c r="IT28" s="342"/>
      <c r="IU28" s="342"/>
      <c r="IV28" s="342"/>
      <c r="IW28" s="342"/>
      <c r="IX28" s="342"/>
      <c r="IY28" s="342"/>
      <c r="IZ28" s="342"/>
      <c r="JA28" s="342"/>
      <c r="JB28" s="342"/>
      <c r="JC28" s="342"/>
      <c r="JD28" s="342"/>
      <c r="JE28" s="342"/>
      <c r="JF28" s="342"/>
      <c r="JG28" s="342"/>
      <c r="JH28" s="342"/>
    </row>
    <row r="29" spans="1:268" s="41" customFormat="1" ht="20.100000000000001" customHeight="1">
      <c r="A29" s="80"/>
      <c r="B29" s="80">
        <v>4.2</v>
      </c>
      <c r="C29" s="448" t="s">
        <v>164</v>
      </c>
      <c r="D29" s="448"/>
      <c r="E29" s="448"/>
      <c r="F29" s="22"/>
      <c r="G29" s="108">
        <v>58759.955000000002</v>
      </c>
      <c r="H29" s="108">
        <v>66218.945000000007</v>
      </c>
      <c r="I29" s="108">
        <f>I30+I31+I32</f>
        <v>69720.323000000004</v>
      </c>
      <c r="J29" s="108">
        <f>J30+J31+J32</f>
        <v>69966.618000000002</v>
      </c>
      <c r="K29" s="108">
        <f t="shared" ref="K29:L29" si="2">K30+K31+K32</f>
        <v>73963.341</v>
      </c>
      <c r="L29" s="108">
        <f t="shared" si="2"/>
        <v>11047.812</v>
      </c>
      <c r="M29" s="348"/>
      <c r="N29" s="345"/>
      <c r="O29" s="345"/>
      <c r="P29" s="345"/>
      <c r="Q29" s="345"/>
      <c r="R29" s="345"/>
      <c r="S29" s="345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/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/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/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/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342"/>
      <c r="EG29" s="342"/>
      <c r="EH29" s="342"/>
      <c r="EI29" s="342"/>
      <c r="EJ29" s="342"/>
      <c r="EK29" s="342"/>
      <c r="EL29" s="342"/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42"/>
      <c r="EX29" s="342"/>
      <c r="EY29" s="342"/>
      <c r="EZ29" s="342"/>
      <c r="FA29" s="342"/>
      <c r="FB29" s="342"/>
      <c r="FC29" s="342"/>
      <c r="FD29" s="342"/>
      <c r="FE29" s="342"/>
      <c r="FF29" s="342"/>
      <c r="FG29" s="342"/>
      <c r="FH29" s="342"/>
      <c r="FI29" s="342"/>
      <c r="FJ29" s="342"/>
      <c r="FK29" s="342"/>
      <c r="FL29" s="342"/>
      <c r="FM29" s="342"/>
      <c r="FN29" s="342"/>
      <c r="FO29" s="342"/>
      <c r="FP29" s="342"/>
      <c r="FQ29" s="342"/>
      <c r="FR29" s="342"/>
      <c r="FS29" s="342"/>
      <c r="FT29" s="342"/>
      <c r="FU29" s="342"/>
      <c r="FV29" s="342"/>
      <c r="FW29" s="342"/>
      <c r="FX29" s="342"/>
      <c r="FY29" s="342"/>
      <c r="FZ29" s="342"/>
      <c r="GA29" s="342"/>
      <c r="GB29" s="342"/>
      <c r="GC29" s="342"/>
      <c r="GD29" s="342"/>
      <c r="GE29" s="342"/>
      <c r="GF29" s="342"/>
      <c r="GG29" s="342"/>
      <c r="GH29" s="342"/>
      <c r="GI29" s="342"/>
      <c r="GJ29" s="342"/>
      <c r="GK29" s="342"/>
      <c r="GL29" s="342"/>
      <c r="GM29" s="342"/>
      <c r="GN29" s="342"/>
      <c r="GO29" s="342"/>
      <c r="GP29" s="342"/>
      <c r="GQ29" s="342"/>
      <c r="GR29" s="342"/>
      <c r="GS29" s="342"/>
      <c r="GT29" s="342"/>
      <c r="GU29" s="342"/>
      <c r="GV29" s="342"/>
      <c r="GW29" s="342"/>
      <c r="GX29" s="342"/>
      <c r="GY29" s="342"/>
      <c r="GZ29" s="342"/>
      <c r="HA29" s="342"/>
      <c r="HB29" s="342"/>
      <c r="HC29" s="342"/>
      <c r="HD29" s="342"/>
      <c r="HE29" s="342"/>
      <c r="HF29" s="342"/>
      <c r="HG29" s="342"/>
      <c r="HH29" s="342"/>
      <c r="HI29" s="342"/>
      <c r="HJ29" s="342"/>
      <c r="HK29" s="342"/>
      <c r="HL29" s="342"/>
      <c r="HM29" s="342"/>
      <c r="HN29" s="342"/>
      <c r="HO29" s="342"/>
      <c r="HP29" s="342"/>
      <c r="HQ29" s="342"/>
      <c r="HR29" s="342"/>
      <c r="HS29" s="342"/>
      <c r="HT29" s="342"/>
      <c r="HU29" s="342"/>
      <c r="HV29" s="342"/>
      <c r="HW29" s="342"/>
      <c r="HX29" s="342"/>
      <c r="HY29" s="342"/>
      <c r="HZ29" s="342"/>
      <c r="IA29" s="342"/>
      <c r="IB29" s="342"/>
      <c r="IC29" s="342"/>
      <c r="ID29" s="342"/>
      <c r="IE29" s="342"/>
      <c r="IF29" s="342"/>
      <c r="IG29" s="342"/>
      <c r="IH29" s="342"/>
      <c r="II29" s="342"/>
      <c r="IJ29" s="342"/>
      <c r="IK29" s="342"/>
      <c r="IL29" s="342"/>
      <c r="IM29" s="342"/>
      <c r="IN29" s="342"/>
      <c r="IO29" s="342"/>
      <c r="IP29" s="342"/>
      <c r="IQ29" s="342"/>
      <c r="IR29" s="342"/>
      <c r="IS29" s="342"/>
      <c r="IT29" s="342"/>
      <c r="IU29" s="342"/>
      <c r="IV29" s="342"/>
      <c r="IW29" s="342"/>
      <c r="IX29" s="342"/>
      <c r="IY29" s="342"/>
      <c r="IZ29" s="342"/>
      <c r="JA29" s="342"/>
      <c r="JB29" s="342"/>
      <c r="JC29" s="342"/>
      <c r="JD29" s="342"/>
      <c r="JE29" s="342"/>
      <c r="JF29" s="342"/>
      <c r="JG29" s="342"/>
      <c r="JH29" s="342"/>
    </row>
    <row r="30" spans="1:268" s="41" customFormat="1" ht="20.100000000000001" customHeight="1">
      <c r="A30" s="80"/>
      <c r="B30" s="109"/>
      <c r="C30" s="17" t="s">
        <v>55</v>
      </c>
      <c r="D30" s="448" t="s">
        <v>165</v>
      </c>
      <c r="E30" s="448"/>
      <c r="F30" s="448"/>
      <c r="G30" s="108">
        <v>914.43499999999995</v>
      </c>
      <c r="H30" s="108">
        <v>1123.0329999999999</v>
      </c>
      <c r="I30" s="108">
        <v>1273.829</v>
      </c>
      <c r="J30" s="108">
        <v>1444.713</v>
      </c>
      <c r="K30" s="108">
        <v>1280.2139999999999</v>
      </c>
      <c r="L30" s="108">
        <v>252.322</v>
      </c>
      <c r="M30" s="348"/>
      <c r="N30" s="345"/>
      <c r="O30" s="345"/>
      <c r="P30" s="345"/>
      <c r="Q30" s="345"/>
      <c r="R30" s="345"/>
      <c r="S30" s="345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/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2"/>
      <c r="CF30" s="342"/>
      <c r="CG30" s="342"/>
      <c r="CH30" s="342"/>
      <c r="CI30" s="342"/>
      <c r="CJ30" s="342"/>
      <c r="CK30" s="342"/>
      <c r="CL30" s="342"/>
      <c r="CM30" s="342"/>
      <c r="CN30" s="342"/>
      <c r="CO30" s="342"/>
      <c r="CP30" s="342"/>
      <c r="CQ30" s="342"/>
      <c r="CR30" s="342"/>
      <c r="CS30" s="342"/>
      <c r="CT30" s="342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2"/>
      <c r="DF30" s="342"/>
      <c r="DG30" s="342"/>
      <c r="DH30" s="342"/>
      <c r="DI30" s="342"/>
      <c r="DJ30" s="342"/>
      <c r="DK30" s="342"/>
      <c r="DL30" s="342"/>
      <c r="DM30" s="342"/>
      <c r="DN30" s="342"/>
      <c r="DO30" s="342"/>
      <c r="DP30" s="342"/>
      <c r="DQ30" s="342"/>
      <c r="DR30" s="342"/>
      <c r="DS30" s="342"/>
      <c r="DT30" s="342"/>
      <c r="DU30" s="342"/>
      <c r="DV30" s="342"/>
      <c r="DW30" s="342"/>
      <c r="DX30" s="342"/>
      <c r="DY30" s="342"/>
      <c r="DZ30" s="342"/>
      <c r="EA30" s="342"/>
      <c r="EB30" s="342"/>
      <c r="EC30" s="342"/>
      <c r="ED30" s="342"/>
      <c r="EE30" s="342"/>
      <c r="EF30" s="342"/>
      <c r="EG30" s="342"/>
      <c r="EH30" s="342"/>
      <c r="EI30" s="342"/>
      <c r="EJ30" s="342"/>
      <c r="EK30" s="342"/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42"/>
      <c r="EX30" s="342"/>
      <c r="EY30" s="342"/>
      <c r="EZ30" s="342"/>
      <c r="FA30" s="342"/>
      <c r="FB30" s="342"/>
      <c r="FC30" s="342"/>
      <c r="FD30" s="342"/>
      <c r="FE30" s="342"/>
      <c r="FF30" s="342"/>
      <c r="FG30" s="342"/>
      <c r="FH30" s="342"/>
      <c r="FI30" s="342"/>
      <c r="FJ30" s="342"/>
      <c r="FK30" s="342"/>
      <c r="FL30" s="342"/>
      <c r="FM30" s="342"/>
      <c r="FN30" s="342"/>
      <c r="FO30" s="342"/>
      <c r="FP30" s="342"/>
      <c r="FQ30" s="342"/>
      <c r="FR30" s="342"/>
      <c r="FS30" s="342"/>
      <c r="FT30" s="342"/>
      <c r="FU30" s="342"/>
      <c r="FV30" s="342"/>
      <c r="FW30" s="342"/>
      <c r="FX30" s="342"/>
      <c r="FY30" s="342"/>
      <c r="FZ30" s="342"/>
      <c r="GA30" s="342"/>
      <c r="GB30" s="342"/>
      <c r="GC30" s="342"/>
      <c r="GD30" s="342"/>
      <c r="GE30" s="342"/>
      <c r="GF30" s="342"/>
      <c r="GG30" s="342"/>
      <c r="GH30" s="342"/>
      <c r="GI30" s="342"/>
      <c r="GJ30" s="342"/>
      <c r="GK30" s="342"/>
      <c r="GL30" s="342"/>
      <c r="GM30" s="342"/>
      <c r="GN30" s="342"/>
      <c r="GO30" s="342"/>
      <c r="GP30" s="342"/>
      <c r="GQ30" s="342"/>
      <c r="GR30" s="342"/>
      <c r="GS30" s="342"/>
      <c r="GT30" s="342"/>
      <c r="GU30" s="342"/>
      <c r="GV30" s="342"/>
      <c r="GW30" s="342"/>
      <c r="GX30" s="342"/>
      <c r="GY30" s="342"/>
      <c r="GZ30" s="342"/>
      <c r="HA30" s="342"/>
      <c r="HB30" s="342"/>
      <c r="HC30" s="342"/>
      <c r="HD30" s="342"/>
      <c r="HE30" s="342"/>
      <c r="HF30" s="342"/>
      <c r="HG30" s="342"/>
      <c r="HH30" s="342"/>
      <c r="HI30" s="342"/>
      <c r="HJ30" s="342"/>
      <c r="HK30" s="342"/>
      <c r="HL30" s="342"/>
      <c r="HM30" s="342"/>
      <c r="HN30" s="342"/>
      <c r="HO30" s="342"/>
      <c r="HP30" s="342"/>
      <c r="HQ30" s="342"/>
      <c r="HR30" s="342"/>
      <c r="HS30" s="342"/>
      <c r="HT30" s="342"/>
      <c r="HU30" s="342"/>
      <c r="HV30" s="342"/>
      <c r="HW30" s="342"/>
      <c r="HX30" s="342"/>
      <c r="HY30" s="342"/>
      <c r="HZ30" s="342"/>
      <c r="IA30" s="342"/>
      <c r="IB30" s="342"/>
      <c r="IC30" s="342"/>
      <c r="ID30" s="342"/>
      <c r="IE30" s="342"/>
      <c r="IF30" s="342"/>
      <c r="IG30" s="342"/>
      <c r="IH30" s="342"/>
      <c r="II30" s="342"/>
      <c r="IJ30" s="342"/>
      <c r="IK30" s="342"/>
      <c r="IL30" s="342"/>
      <c r="IM30" s="342"/>
      <c r="IN30" s="342"/>
      <c r="IO30" s="342"/>
      <c r="IP30" s="342"/>
      <c r="IQ30" s="342"/>
      <c r="IR30" s="342"/>
      <c r="IS30" s="342"/>
      <c r="IT30" s="342"/>
      <c r="IU30" s="342"/>
      <c r="IV30" s="342"/>
      <c r="IW30" s="342"/>
      <c r="IX30" s="342"/>
      <c r="IY30" s="342"/>
      <c r="IZ30" s="342"/>
      <c r="JA30" s="342"/>
      <c r="JB30" s="342"/>
      <c r="JC30" s="342"/>
      <c r="JD30" s="342"/>
      <c r="JE30" s="342"/>
      <c r="JF30" s="342"/>
      <c r="JG30" s="342"/>
      <c r="JH30" s="342"/>
    </row>
    <row r="31" spans="1:268" s="41" customFormat="1" ht="20.100000000000001" customHeight="1">
      <c r="A31" s="80"/>
      <c r="B31" s="109"/>
      <c r="C31" s="17" t="s">
        <v>56</v>
      </c>
      <c r="D31" s="448" t="s">
        <v>166</v>
      </c>
      <c r="E31" s="448"/>
      <c r="F31" s="448"/>
      <c r="G31" s="108">
        <v>767.58399999999995</v>
      </c>
      <c r="H31" s="108">
        <v>847.65200000000004</v>
      </c>
      <c r="I31" s="108">
        <v>914.52700000000004</v>
      </c>
      <c r="J31" s="7">
        <v>999.17100000000005</v>
      </c>
      <c r="K31" s="7">
        <v>1268.2149999999999</v>
      </c>
      <c r="L31" s="7">
        <v>353.84500000000003</v>
      </c>
      <c r="M31" s="348"/>
      <c r="N31" s="345"/>
      <c r="O31" s="345"/>
      <c r="P31" s="345"/>
      <c r="Q31" s="345"/>
      <c r="R31" s="345"/>
      <c r="S31" s="345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/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/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/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2"/>
      <c r="DG31" s="342"/>
      <c r="DH31" s="342"/>
      <c r="DI31" s="342"/>
      <c r="DJ31" s="342"/>
      <c r="DK31" s="342"/>
      <c r="DL31" s="342"/>
      <c r="DM31" s="342"/>
      <c r="DN31" s="342"/>
      <c r="DO31" s="342"/>
      <c r="DP31" s="342"/>
      <c r="DQ31" s="342"/>
      <c r="DR31" s="342"/>
      <c r="DS31" s="342"/>
      <c r="DT31" s="342"/>
      <c r="DU31" s="342"/>
      <c r="DV31" s="342"/>
      <c r="DW31" s="342"/>
      <c r="DX31" s="342"/>
      <c r="DY31" s="342"/>
      <c r="DZ31" s="342"/>
      <c r="EA31" s="342"/>
      <c r="EB31" s="342"/>
      <c r="EC31" s="342"/>
      <c r="ED31" s="342"/>
      <c r="EE31" s="342"/>
      <c r="EF31" s="342"/>
      <c r="EG31" s="342"/>
      <c r="EH31" s="342"/>
      <c r="EI31" s="342"/>
      <c r="EJ31" s="342"/>
      <c r="EK31" s="342"/>
      <c r="EL31" s="342"/>
      <c r="EM31" s="342"/>
      <c r="EN31" s="342"/>
      <c r="EO31" s="342"/>
      <c r="EP31" s="342"/>
      <c r="EQ31" s="342"/>
      <c r="ER31" s="342"/>
      <c r="ES31" s="342"/>
      <c r="ET31" s="342"/>
      <c r="EU31" s="342"/>
      <c r="EV31" s="342"/>
      <c r="EW31" s="342"/>
      <c r="EX31" s="342"/>
      <c r="EY31" s="342"/>
      <c r="EZ31" s="342"/>
      <c r="FA31" s="342"/>
      <c r="FB31" s="342"/>
      <c r="FC31" s="342"/>
      <c r="FD31" s="342"/>
      <c r="FE31" s="342"/>
      <c r="FF31" s="342"/>
      <c r="FG31" s="342"/>
      <c r="FH31" s="342"/>
      <c r="FI31" s="342"/>
      <c r="FJ31" s="342"/>
      <c r="FK31" s="342"/>
      <c r="FL31" s="342"/>
      <c r="FM31" s="342"/>
      <c r="FN31" s="342"/>
      <c r="FO31" s="342"/>
      <c r="FP31" s="342"/>
      <c r="FQ31" s="342"/>
      <c r="FR31" s="342"/>
      <c r="FS31" s="342"/>
      <c r="FT31" s="342"/>
      <c r="FU31" s="342"/>
      <c r="FV31" s="342"/>
      <c r="FW31" s="342"/>
      <c r="FX31" s="342"/>
      <c r="FY31" s="342"/>
      <c r="FZ31" s="342"/>
      <c r="GA31" s="342"/>
      <c r="GB31" s="342"/>
      <c r="GC31" s="342"/>
      <c r="GD31" s="342"/>
      <c r="GE31" s="342"/>
      <c r="GF31" s="342"/>
      <c r="GG31" s="342"/>
      <c r="GH31" s="342"/>
      <c r="GI31" s="342"/>
      <c r="GJ31" s="342"/>
      <c r="GK31" s="342"/>
      <c r="GL31" s="342"/>
      <c r="GM31" s="342"/>
      <c r="GN31" s="342"/>
      <c r="GO31" s="342"/>
      <c r="GP31" s="342"/>
      <c r="GQ31" s="342"/>
      <c r="GR31" s="342"/>
      <c r="GS31" s="342"/>
      <c r="GT31" s="342"/>
      <c r="GU31" s="342"/>
      <c r="GV31" s="342"/>
      <c r="GW31" s="342"/>
      <c r="GX31" s="342"/>
      <c r="GY31" s="342"/>
      <c r="GZ31" s="342"/>
      <c r="HA31" s="342"/>
      <c r="HB31" s="342"/>
      <c r="HC31" s="342"/>
      <c r="HD31" s="342"/>
      <c r="HE31" s="342"/>
      <c r="HF31" s="342"/>
      <c r="HG31" s="342"/>
      <c r="HH31" s="342"/>
      <c r="HI31" s="342"/>
      <c r="HJ31" s="342"/>
      <c r="HK31" s="342"/>
      <c r="HL31" s="342"/>
      <c r="HM31" s="342"/>
      <c r="HN31" s="342"/>
      <c r="HO31" s="342"/>
      <c r="HP31" s="342"/>
      <c r="HQ31" s="342"/>
      <c r="HR31" s="342"/>
      <c r="HS31" s="342"/>
      <c r="HT31" s="342"/>
      <c r="HU31" s="342"/>
      <c r="HV31" s="342"/>
      <c r="HW31" s="342"/>
      <c r="HX31" s="342"/>
      <c r="HY31" s="342"/>
      <c r="HZ31" s="342"/>
      <c r="IA31" s="342"/>
      <c r="IB31" s="342"/>
      <c r="IC31" s="342"/>
      <c r="ID31" s="342"/>
      <c r="IE31" s="342"/>
      <c r="IF31" s="342"/>
      <c r="IG31" s="342"/>
      <c r="IH31" s="342"/>
      <c r="II31" s="342"/>
      <c r="IJ31" s="342"/>
      <c r="IK31" s="342"/>
      <c r="IL31" s="342"/>
      <c r="IM31" s="342"/>
      <c r="IN31" s="342"/>
      <c r="IO31" s="342"/>
      <c r="IP31" s="342"/>
      <c r="IQ31" s="342"/>
      <c r="IR31" s="342"/>
      <c r="IS31" s="342"/>
      <c r="IT31" s="342"/>
      <c r="IU31" s="342"/>
      <c r="IV31" s="342"/>
      <c r="IW31" s="342"/>
      <c r="IX31" s="342"/>
      <c r="IY31" s="342"/>
      <c r="IZ31" s="342"/>
      <c r="JA31" s="342"/>
      <c r="JB31" s="342"/>
      <c r="JC31" s="342"/>
      <c r="JD31" s="342"/>
      <c r="JE31" s="342"/>
      <c r="JF31" s="342"/>
      <c r="JG31" s="342"/>
      <c r="JH31" s="342"/>
    </row>
    <row r="32" spans="1:268" s="41" customFormat="1" ht="20.100000000000001" customHeight="1">
      <c r="A32" s="80"/>
      <c r="B32" s="80"/>
      <c r="C32" s="17" t="s">
        <v>57</v>
      </c>
      <c r="D32" s="448" t="s">
        <v>167</v>
      </c>
      <c r="E32" s="448"/>
      <c r="F32" s="448"/>
      <c r="G32" s="108">
        <v>57077.936000000002</v>
      </c>
      <c r="H32" s="108">
        <v>64248.260999999999</v>
      </c>
      <c r="I32" s="108">
        <v>67531.967000000004</v>
      </c>
      <c r="J32" s="7">
        <v>67522.733999999997</v>
      </c>
      <c r="K32" s="7">
        <v>71414.911999999997</v>
      </c>
      <c r="L32" s="7">
        <v>10441.645</v>
      </c>
      <c r="M32" s="348"/>
      <c r="N32" s="345"/>
      <c r="O32" s="345"/>
      <c r="P32" s="345"/>
      <c r="Q32" s="345"/>
      <c r="R32" s="345"/>
      <c r="S32" s="345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/>
      <c r="BR32" s="342"/>
      <c r="BS32" s="342"/>
      <c r="BT32" s="342"/>
      <c r="BU32" s="342"/>
      <c r="BV32" s="342"/>
      <c r="BW32" s="342"/>
      <c r="BX32" s="342"/>
      <c r="BY32" s="342"/>
      <c r="BZ32" s="342"/>
      <c r="CA32" s="342"/>
      <c r="CB32" s="342"/>
      <c r="CC32" s="342"/>
      <c r="CD32" s="342"/>
      <c r="CE32" s="342"/>
      <c r="CF32" s="342"/>
      <c r="CG32" s="342"/>
      <c r="CH32" s="342"/>
      <c r="CI32" s="342"/>
      <c r="CJ32" s="342"/>
      <c r="CK32" s="342"/>
      <c r="CL32" s="342"/>
      <c r="CM32" s="342"/>
      <c r="CN32" s="342"/>
      <c r="CO32" s="342"/>
      <c r="CP32" s="342"/>
      <c r="CQ32" s="342"/>
      <c r="CR32" s="342"/>
      <c r="CS32" s="342"/>
      <c r="CT32" s="342"/>
      <c r="CU32" s="342"/>
      <c r="CV32" s="342"/>
      <c r="CW32" s="342"/>
      <c r="CX32" s="342"/>
      <c r="CY32" s="342"/>
      <c r="CZ32" s="342"/>
      <c r="DA32" s="342"/>
      <c r="DB32" s="342"/>
      <c r="DC32" s="342"/>
      <c r="DD32" s="342"/>
      <c r="DE32" s="342"/>
      <c r="DF32" s="342"/>
      <c r="DG32" s="342"/>
      <c r="DH32" s="342"/>
      <c r="DI32" s="342"/>
      <c r="DJ32" s="342"/>
      <c r="DK32" s="342"/>
      <c r="DL32" s="342"/>
      <c r="DM32" s="342"/>
      <c r="DN32" s="342"/>
      <c r="DO32" s="342"/>
      <c r="DP32" s="342"/>
      <c r="DQ32" s="342"/>
      <c r="DR32" s="342"/>
      <c r="DS32" s="342"/>
      <c r="DT32" s="342"/>
      <c r="DU32" s="342"/>
      <c r="DV32" s="342"/>
      <c r="DW32" s="342"/>
      <c r="DX32" s="342"/>
      <c r="DY32" s="342"/>
      <c r="DZ32" s="342"/>
      <c r="EA32" s="342"/>
      <c r="EB32" s="342"/>
      <c r="EC32" s="342"/>
      <c r="ED32" s="342"/>
      <c r="EE32" s="342"/>
      <c r="EF32" s="342"/>
      <c r="EG32" s="342"/>
      <c r="EH32" s="342"/>
      <c r="EI32" s="342"/>
      <c r="EJ32" s="342"/>
      <c r="EK32" s="342"/>
      <c r="EL32" s="342"/>
      <c r="EM32" s="342"/>
      <c r="EN32" s="342"/>
      <c r="EO32" s="342"/>
      <c r="EP32" s="342"/>
      <c r="EQ32" s="342"/>
      <c r="ER32" s="342"/>
      <c r="ES32" s="342"/>
      <c r="ET32" s="342"/>
      <c r="EU32" s="342"/>
      <c r="EV32" s="342"/>
      <c r="EW32" s="342"/>
      <c r="EX32" s="342"/>
      <c r="EY32" s="342"/>
      <c r="EZ32" s="342"/>
      <c r="FA32" s="342"/>
      <c r="FB32" s="342"/>
      <c r="FC32" s="342"/>
      <c r="FD32" s="342"/>
      <c r="FE32" s="342"/>
      <c r="FF32" s="342"/>
      <c r="FG32" s="342"/>
      <c r="FH32" s="342"/>
      <c r="FI32" s="342"/>
      <c r="FJ32" s="342"/>
      <c r="FK32" s="342"/>
      <c r="FL32" s="342"/>
      <c r="FM32" s="342"/>
      <c r="FN32" s="342"/>
      <c r="FO32" s="342"/>
      <c r="FP32" s="342"/>
      <c r="FQ32" s="342"/>
      <c r="FR32" s="342"/>
      <c r="FS32" s="342"/>
      <c r="FT32" s="342"/>
      <c r="FU32" s="342"/>
      <c r="FV32" s="342"/>
      <c r="FW32" s="342"/>
      <c r="FX32" s="342"/>
      <c r="FY32" s="342"/>
      <c r="FZ32" s="342"/>
      <c r="GA32" s="342"/>
      <c r="GB32" s="342"/>
      <c r="GC32" s="342"/>
      <c r="GD32" s="342"/>
      <c r="GE32" s="342"/>
      <c r="GF32" s="342"/>
      <c r="GG32" s="342"/>
      <c r="GH32" s="342"/>
      <c r="GI32" s="342"/>
      <c r="GJ32" s="342"/>
      <c r="GK32" s="342"/>
      <c r="GL32" s="342"/>
      <c r="GM32" s="342"/>
      <c r="GN32" s="342"/>
      <c r="GO32" s="342"/>
      <c r="GP32" s="342"/>
      <c r="GQ32" s="342"/>
      <c r="GR32" s="342"/>
      <c r="GS32" s="342"/>
      <c r="GT32" s="342"/>
      <c r="GU32" s="342"/>
      <c r="GV32" s="342"/>
      <c r="GW32" s="342"/>
      <c r="GX32" s="342"/>
      <c r="GY32" s="342"/>
      <c r="GZ32" s="342"/>
      <c r="HA32" s="342"/>
      <c r="HB32" s="342"/>
      <c r="HC32" s="342"/>
      <c r="HD32" s="342"/>
      <c r="HE32" s="342"/>
      <c r="HF32" s="342"/>
      <c r="HG32" s="342"/>
      <c r="HH32" s="342"/>
      <c r="HI32" s="342"/>
      <c r="HJ32" s="342"/>
      <c r="HK32" s="342"/>
      <c r="HL32" s="342"/>
      <c r="HM32" s="342"/>
      <c r="HN32" s="342"/>
      <c r="HO32" s="342"/>
      <c r="HP32" s="342"/>
      <c r="HQ32" s="342"/>
      <c r="HR32" s="342"/>
      <c r="HS32" s="342"/>
      <c r="HT32" s="342"/>
      <c r="HU32" s="342"/>
      <c r="HV32" s="342"/>
      <c r="HW32" s="342"/>
      <c r="HX32" s="342"/>
      <c r="HY32" s="342"/>
      <c r="HZ32" s="342"/>
      <c r="IA32" s="342"/>
      <c r="IB32" s="342"/>
      <c r="IC32" s="342"/>
      <c r="ID32" s="342"/>
      <c r="IE32" s="342"/>
      <c r="IF32" s="342"/>
      <c r="IG32" s="342"/>
      <c r="IH32" s="342"/>
      <c r="II32" s="342"/>
      <c r="IJ32" s="342"/>
      <c r="IK32" s="342"/>
      <c r="IL32" s="342"/>
      <c r="IM32" s="342"/>
      <c r="IN32" s="342"/>
      <c r="IO32" s="342"/>
      <c r="IP32" s="342"/>
      <c r="IQ32" s="342"/>
      <c r="IR32" s="342"/>
      <c r="IS32" s="342"/>
      <c r="IT32" s="342"/>
      <c r="IU32" s="342"/>
      <c r="IV32" s="342"/>
      <c r="IW32" s="342"/>
      <c r="IX32" s="342"/>
      <c r="IY32" s="342"/>
      <c r="IZ32" s="342"/>
      <c r="JA32" s="342"/>
      <c r="JB32" s="342"/>
      <c r="JC32" s="342"/>
      <c r="JD32" s="342"/>
      <c r="JE32" s="342"/>
      <c r="JF32" s="342"/>
      <c r="JG32" s="342"/>
      <c r="JH32" s="342"/>
    </row>
    <row r="33" spans="1:268" s="110" customFormat="1" ht="9" customHeight="1">
      <c r="A33" s="80"/>
      <c r="B33" s="80"/>
      <c r="C33" s="17"/>
      <c r="D33" s="22"/>
      <c r="E33" s="22"/>
      <c r="F33" s="22"/>
      <c r="G33" s="7"/>
      <c r="H33" s="7"/>
      <c r="I33" s="7"/>
      <c r="J33" s="7"/>
      <c r="K33" s="7"/>
      <c r="L33" s="7"/>
      <c r="M33" s="348"/>
      <c r="N33" s="345"/>
      <c r="O33" s="345"/>
      <c r="P33" s="345"/>
      <c r="Q33" s="345"/>
      <c r="R33" s="345"/>
      <c r="S33" s="345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2"/>
      <c r="CL33" s="342"/>
      <c r="CM33" s="342"/>
      <c r="CN33" s="342"/>
      <c r="CO33" s="342"/>
      <c r="CP33" s="342"/>
      <c r="CQ33" s="342"/>
      <c r="CR33" s="342"/>
      <c r="CS33" s="342"/>
      <c r="CT33" s="342"/>
      <c r="CU33" s="342"/>
      <c r="CV33" s="342"/>
      <c r="CW33" s="342"/>
      <c r="CX33" s="342"/>
      <c r="CY33" s="342"/>
      <c r="CZ33" s="342"/>
      <c r="DA33" s="342"/>
      <c r="DB33" s="342"/>
      <c r="DC33" s="342"/>
      <c r="DD33" s="342"/>
      <c r="DE33" s="342"/>
      <c r="DF33" s="342"/>
      <c r="DG33" s="342"/>
      <c r="DH33" s="342"/>
      <c r="DI33" s="342"/>
      <c r="DJ33" s="342"/>
      <c r="DK33" s="342"/>
      <c r="DL33" s="342"/>
      <c r="DM33" s="342"/>
      <c r="DN33" s="342"/>
      <c r="DO33" s="342"/>
      <c r="DP33" s="342"/>
      <c r="DQ33" s="342"/>
      <c r="DR33" s="342"/>
      <c r="DS33" s="342"/>
      <c r="DT33" s="342"/>
      <c r="DU33" s="342"/>
      <c r="DV33" s="342"/>
      <c r="DW33" s="342"/>
      <c r="DX33" s="342"/>
      <c r="DY33" s="342"/>
      <c r="DZ33" s="342"/>
      <c r="EA33" s="342"/>
      <c r="EB33" s="342"/>
      <c r="EC33" s="342"/>
      <c r="ED33" s="342"/>
      <c r="EE33" s="342"/>
      <c r="EF33" s="342"/>
      <c r="EG33" s="342"/>
      <c r="EH33" s="342"/>
      <c r="EI33" s="342"/>
      <c r="EJ33" s="342"/>
      <c r="EK33" s="342"/>
      <c r="EL33" s="342"/>
      <c r="EM33" s="342"/>
      <c r="EN33" s="342"/>
      <c r="EO33" s="342"/>
      <c r="EP33" s="342"/>
      <c r="EQ33" s="342"/>
      <c r="ER33" s="342"/>
      <c r="ES33" s="342"/>
      <c r="ET33" s="342"/>
      <c r="EU33" s="342"/>
      <c r="EV33" s="342"/>
      <c r="EW33" s="342"/>
      <c r="EX33" s="342"/>
      <c r="EY33" s="342"/>
      <c r="EZ33" s="342"/>
      <c r="FA33" s="342"/>
      <c r="FB33" s="342"/>
      <c r="FC33" s="342"/>
      <c r="FD33" s="342"/>
      <c r="FE33" s="342"/>
      <c r="FF33" s="342"/>
      <c r="FG33" s="342"/>
      <c r="FH33" s="342"/>
      <c r="FI33" s="342"/>
      <c r="FJ33" s="342"/>
      <c r="FK33" s="342"/>
      <c r="FL33" s="342"/>
      <c r="FM33" s="342"/>
      <c r="FN33" s="342"/>
      <c r="FO33" s="342"/>
      <c r="FP33" s="342"/>
      <c r="FQ33" s="342"/>
      <c r="FR33" s="342"/>
      <c r="FS33" s="342"/>
      <c r="FT33" s="342"/>
      <c r="FU33" s="342"/>
      <c r="FV33" s="342"/>
      <c r="FW33" s="342"/>
      <c r="FX33" s="342"/>
      <c r="FY33" s="342"/>
      <c r="FZ33" s="342"/>
      <c r="GA33" s="342"/>
      <c r="GB33" s="342"/>
      <c r="GC33" s="342"/>
      <c r="GD33" s="342"/>
      <c r="GE33" s="342"/>
      <c r="GF33" s="342"/>
      <c r="GG33" s="342"/>
      <c r="GH33" s="342"/>
      <c r="GI33" s="342"/>
      <c r="GJ33" s="342"/>
      <c r="GK33" s="342"/>
      <c r="GL33" s="342"/>
      <c r="GM33" s="342"/>
      <c r="GN33" s="342"/>
      <c r="GO33" s="342"/>
      <c r="GP33" s="342"/>
      <c r="GQ33" s="342"/>
      <c r="GR33" s="342"/>
      <c r="GS33" s="342"/>
      <c r="GT33" s="342"/>
      <c r="GU33" s="342"/>
      <c r="GV33" s="342"/>
      <c r="GW33" s="342"/>
      <c r="GX33" s="342"/>
      <c r="GY33" s="342"/>
      <c r="GZ33" s="342"/>
      <c r="HA33" s="342"/>
      <c r="HB33" s="342"/>
      <c r="HC33" s="342"/>
      <c r="HD33" s="342"/>
      <c r="HE33" s="342"/>
      <c r="HF33" s="342"/>
      <c r="HG33" s="342"/>
      <c r="HH33" s="342"/>
      <c r="HI33" s="342"/>
      <c r="HJ33" s="342"/>
      <c r="HK33" s="342"/>
      <c r="HL33" s="342"/>
      <c r="HM33" s="342"/>
      <c r="HN33" s="342"/>
      <c r="HO33" s="342"/>
      <c r="HP33" s="342"/>
      <c r="HQ33" s="342"/>
      <c r="HR33" s="342"/>
      <c r="HS33" s="342"/>
      <c r="HT33" s="342"/>
      <c r="HU33" s="342"/>
      <c r="HV33" s="342"/>
      <c r="HW33" s="342"/>
      <c r="HX33" s="342"/>
      <c r="HY33" s="342"/>
      <c r="HZ33" s="342"/>
      <c r="IA33" s="342"/>
      <c r="IB33" s="342"/>
      <c r="IC33" s="342"/>
      <c r="ID33" s="342"/>
      <c r="IE33" s="342"/>
      <c r="IF33" s="342"/>
      <c r="IG33" s="342"/>
      <c r="IH33" s="342"/>
      <c r="II33" s="342"/>
      <c r="IJ33" s="342"/>
      <c r="IK33" s="342"/>
      <c r="IL33" s="342"/>
      <c r="IM33" s="342"/>
      <c r="IN33" s="342"/>
      <c r="IO33" s="342"/>
      <c r="IP33" s="342"/>
      <c r="IQ33" s="342"/>
      <c r="IR33" s="342"/>
      <c r="IS33" s="342"/>
      <c r="IT33" s="342"/>
      <c r="IU33" s="342"/>
      <c r="IV33" s="342"/>
      <c r="IW33" s="342"/>
      <c r="IX33" s="342"/>
      <c r="IY33" s="342"/>
      <c r="IZ33" s="342"/>
      <c r="JA33" s="342"/>
      <c r="JB33" s="342"/>
      <c r="JC33" s="342"/>
      <c r="JD33" s="342"/>
      <c r="JE33" s="342"/>
      <c r="JF33" s="342"/>
      <c r="JG33" s="342"/>
      <c r="JH33" s="342"/>
    </row>
    <row r="34" spans="1:268" s="13" customFormat="1" ht="20.100000000000001" customHeight="1">
      <c r="A34" s="100" t="s">
        <v>76</v>
      </c>
      <c r="B34" s="447" t="s">
        <v>168</v>
      </c>
      <c r="C34" s="447"/>
      <c r="D34" s="447"/>
      <c r="E34" s="447"/>
      <c r="F34" s="106"/>
      <c r="G34" s="102">
        <v>4037.6460000000002</v>
      </c>
      <c r="H34" s="102">
        <v>4137.12</v>
      </c>
      <c r="I34" s="102">
        <v>4096.5430000000006</v>
      </c>
      <c r="J34" s="102">
        <v>3462.8919999999998</v>
      </c>
      <c r="K34" s="102">
        <v>2655.4369999999999</v>
      </c>
      <c r="L34" s="102">
        <v>3241.7379999999998</v>
      </c>
      <c r="M34" s="348"/>
      <c r="N34" s="345"/>
      <c r="O34" s="345"/>
      <c r="P34" s="345"/>
      <c r="Q34" s="345"/>
      <c r="R34" s="345"/>
      <c r="S34" s="345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/>
      <c r="CF34" s="342"/>
      <c r="CG34" s="342"/>
      <c r="CH34" s="342"/>
      <c r="CI34" s="342"/>
      <c r="CJ34" s="342"/>
      <c r="CK34" s="342"/>
      <c r="CL34" s="342"/>
      <c r="CM34" s="342"/>
      <c r="CN34" s="342"/>
      <c r="CO34" s="342"/>
      <c r="CP34" s="342"/>
      <c r="CQ34" s="342"/>
      <c r="CR34" s="342"/>
      <c r="CS34" s="342"/>
      <c r="CT34" s="342"/>
      <c r="CU34" s="342"/>
      <c r="CV34" s="342"/>
      <c r="CW34" s="342"/>
      <c r="CX34" s="342"/>
      <c r="CY34" s="342"/>
      <c r="CZ34" s="342"/>
      <c r="DA34" s="342"/>
      <c r="DB34" s="342"/>
      <c r="DC34" s="342"/>
      <c r="DD34" s="342"/>
      <c r="DE34" s="342"/>
      <c r="DF34" s="342"/>
      <c r="DG34" s="342"/>
      <c r="DH34" s="342"/>
      <c r="DI34" s="342"/>
      <c r="DJ34" s="342"/>
      <c r="DK34" s="342"/>
      <c r="DL34" s="342"/>
      <c r="DM34" s="342"/>
      <c r="DN34" s="342"/>
      <c r="DO34" s="342"/>
      <c r="DP34" s="342"/>
      <c r="DQ34" s="342"/>
      <c r="DR34" s="342"/>
      <c r="DS34" s="342"/>
      <c r="DT34" s="342"/>
      <c r="DU34" s="342"/>
      <c r="DV34" s="342"/>
      <c r="DW34" s="342"/>
      <c r="DX34" s="342"/>
      <c r="DY34" s="342"/>
      <c r="DZ34" s="342"/>
      <c r="EA34" s="342"/>
      <c r="EB34" s="342"/>
      <c r="EC34" s="342"/>
      <c r="ED34" s="342"/>
      <c r="EE34" s="342"/>
      <c r="EF34" s="342"/>
      <c r="EG34" s="342"/>
      <c r="EH34" s="342"/>
      <c r="EI34" s="342"/>
      <c r="EJ34" s="342"/>
      <c r="EK34" s="342"/>
      <c r="EL34" s="342"/>
      <c r="EM34" s="342"/>
      <c r="EN34" s="342"/>
      <c r="EO34" s="342"/>
      <c r="EP34" s="342"/>
      <c r="EQ34" s="342"/>
      <c r="ER34" s="342"/>
      <c r="ES34" s="342"/>
      <c r="ET34" s="342"/>
      <c r="EU34" s="342"/>
      <c r="EV34" s="342"/>
      <c r="EW34" s="342"/>
      <c r="EX34" s="342"/>
      <c r="EY34" s="342"/>
      <c r="EZ34" s="342"/>
      <c r="FA34" s="342"/>
      <c r="FB34" s="342"/>
      <c r="FC34" s="342"/>
      <c r="FD34" s="342"/>
      <c r="FE34" s="342"/>
      <c r="FF34" s="342"/>
      <c r="FG34" s="342"/>
      <c r="FH34" s="342"/>
      <c r="FI34" s="342"/>
      <c r="FJ34" s="342"/>
      <c r="FK34" s="342"/>
      <c r="FL34" s="342"/>
      <c r="FM34" s="342"/>
      <c r="FN34" s="342"/>
      <c r="FO34" s="342"/>
      <c r="FP34" s="342"/>
      <c r="FQ34" s="342"/>
      <c r="FR34" s="342"/>
      <c r="FS34" s="342"/>
      <c r="FT34" s="342"/>
      <c r="FU34" s="342"/>
      <c r="FV34" s="342"/>
      <c r="FW34" s="342"/>
      <c r="FX34" s="342"/>
      <c r="FY34" s="342"/>
      <c r="FZ34" s="342"/>
      <c r="GA34" s="342"/>
      <c r="GB34" s="342"/>
      <c r="GC34" s="342"/>
      <c r="GD34" s="342"/>
      <c r="GE34" s="342"/>
      <c r="GF34" s="342"/>
      <c r="GG34" s="342"/>
      <c r="GH34" s="342"/>
      <c r="GI34" s="342"/>
      <c r="GJ34" s="342"/>
      <c r="GK34" s="342"/>
      <c r="GL34" s="342"/>
      <c r="GM34" s="342"/>
      <c r="GN34" s="342"/>
      <c r="GO34" s="342"/>
      <c r="GP34" s="342"/>
      <c r="GQ34" s="342"/>
      <c r="GR34" s="342"/>
      <c r="GS34" s="342"/>
      <c r="GT34" s="342"/>
      <c r="GU34" s="342"/>
      <c r="GV34" s="342"/>
      <c r="GW34" s="342"/>
      <c r="GX34" s="342"/>
      <c r="GY34" s="342"/>
      <c r="GZ34" s="342"/>
      <c r="HA34" s="342"/>
      <c r="HB34" s="342"/>
      <c r="HC34" s="342"/>
      <c r="HD34" s="342"/>
      <c r="HE34" s="342"/>
      <c r="HF34" s="342"/>
      <c r="HG34" s="342"/>
      <c r="HH34" s="342"/>
      <c r="HI34" s="342"/>
      <c r="HJ34" s="342"/>
      <c r="HK34" s="342"/>
      <c r="HL34" s="342"/>
      <c r="HM34" s="342"/>
      <c r="HN34" s="342"/>
      <c r="HO34" s="342"/>
      <c r="HP34" s="342"/>
      <c r="HQ34" s="342"/>
      <c r="HR34" s="342"/>
      <c r="HS34" s="342"/>
      <c r="HT34" s="342"/>
      <c r="HU34" s="342"/>
      <c r="HV34" s="342"/>
      <c r="HW34" s="342"/>
      <c r="HX34" s="342"/>
      <c r="HY34" s="342"/>
      <c r="HZ34" s="342"/>
      <c r="IA34" s="342"/>
      <c r="IB34" s="342"/>
      <c r="IC34" s="342"/>
      <c r="ID34" s="342"/>
      <c r="IE34" s="342"/>
      <c r="IF34" s="342"/>
      <c r="IG34" s="342"/>
      <c r="IH34" s="342"/>
      <c r="II34" s="342"/>
      <c r="IJ34" s="342"/>
      <c r="IK34" s="342"/>
      <c r="IL34" s="342"/>
      <c r="IM34" s="342"/>
      <c r="IN34" s="342"/>
      <c r="IO34" s="342"/>
      <c r="IP34" s="342"/>
      <c r="IQ34" s="342"/>
      <c r="IR34" s="342"/>
      <c r="IS34" s="342"/>
      <c r="IT34" s="342"/>
      <c r="IU34" s="342"/>
      <c r="IV34" s="342"/>
      <c r="IW34" s="342"/>
      <c r="IX34" s="342"/>
      <c r="IY34" s="342"/>
      <c r="IZ34" s="342"/>
      <c r="JA34" s="342"/>
      <c r="JB34" s="342"/>
      <c r="JC34" s="342"/>
      <c r="JD34" s="342"/>
      <c r="JE34" s="342"/>
      <c r="JF34" s="342"/>
      <c r="JG34" s="342"/>
      <c r="JH34" s="342"/>
    </row>
    <row r="35" spans="1:268" s="110" customFormat="1" ht="9" customHeight="1">
      <c r="A35" s="107"/>
      <c r="B35" s="80"/>
      <c r="C35" s="22"/>
      <c r="D35" s="22"/>
      <c r="E35" s="22"/>
      <c r="F35" s="22"/>
      <c r="G35" s="273"/>
      <c r="H35" s="273"/>
      <c r="I35" s="273"/>
      <c r="J35" s="273"/>
      <c r="K35" s="273"/>
      <c r="L35" s="273"/>
      <c r="M35" s="348"/>
      <c r="N35" s="345"/>
      <c r="O35" s="345"/>
      <c r="P35" s="345"/>
      <c r="Q35" s="345"/>
      <c r="R35" s="345"/>
      <c r="S35" s="345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/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/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/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/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/>
      <c r="DV35" s="342"/>
      <c r="DW35" s="342"/>
      <c r="DX35" s="342"/>
      <c r="DY35" s="342"/>
      <c r="DZ35" s="342"/>
      <c r="EA35" s="342"/>
      <c r="EB35" s="342"/>
      <c r="EC35" s="342"/>
      <c r="ED35" s="342"/>
      <c r="EE35" s="342"/>
      <c r="EF35" s="342"/>
      <c r="EG35" s="342"/>
      <c r="EH35" s="342"/>
      <c r="EI35" s="342"/>
      <c r="EJ35" s="342"/>
      <c r="EK35" s="342"/>
      <c r="EL35" s="342"/>
      <c r="EM35" s="342"/>
      <c r="EN35" s="342"/>
      <c r="EO35" s="342"/>
      <c r="EP35" s="342"/>
      <c r="EQ35" s="342"/>
      <c r="ER35" s="342"/>
      <c r="ES35" s="342"/>
      <c r="ET35" s="342"/>
      <c r="EU35" s="342"/>
      <c r="EV35" s="342"/>
      <c r="EW35" s="342"/>
      <c r="EX35" s="342"/>
      <c r="EY35" s="342"/>
      <c r="EZ35" s="342"/>
      <c r="FA35" s="342"/>
      <c r="FB35" s="342"/>
      <c r="FC35" s="342"/>
      <c r="FD35" s="342"/>
      <c r="FE35" s="342"/>
      <c r="FF35" s="342"/>
      <c r="FG35" s="342"/>
      <c r="FH35" s="342"/>
      <c r="FI35" s="342"/>
      <c r="FJ35" s="342"/>
      <c r="FK35" s="342"/>
      <c r="FL35" s="342"/>
      <c r="FM35" s="342"/>
      <c r="FN35" s="342"/>
      <c r="FO35" s="342"/>
      <c r="FP35" s="342"/>
      <c r="FQ35" s="342"/>
      <c r="FR35" s="342"/>
      <c r="FS35" s="342"/>
      <c r="FT35" s="342"/>
      <c r="FU35" s="342"/>
      <c r="FV35" s="342"/>
      <c r="FW35" s="342"/>
      <c r="FX35" s="342"/>
      <c r="FY35" s="342"/>
      <c r="FZ35" s="342"/>
      <c r="GA35" s="342"/>
      <c r="GB35" s="342"/>
      <c r="GC35" s="342"/>
      <c r="GD35" s="342"/>
      <c r="GE35" s="342"/>
      <c r="GF35" s="342"/>
      <c r="GG35" s="342"/>
      <c r="GH35" s="342"/>
      <c r="GI35" s="342"/>
      <c r="GJ35" s="342"/>
      <c r="GK35" s="342"/>
      <c r="GL35" s="342"/>
      <c r="GM35" s="342"/>
      <c r="GN35" s="342"/>
      <c r="GO35" s="342"/>
      <c r="GP35" s="342"/>
      <c r="GQ35" s="342"/>
      <c r="GR35" s="342"/>
      <c r="GS35" s="342"/>
      <c r="GT35" s="342"/>
      <c r="GU35" s="342"/>
      <c r="GV35" s="342"/>
      <c r="GW35" s="342"/>
      <c r="GX35" s="342"/>
      <c r="GY35" s="342"/>
      <c r="GZ35" s="342"/>
      <c r="HA35" s="342"/>
      <c r="HB35" s="342"/>
      <c r="HC35" s="342"/>
      <c r="HD35" s="342"/>
      <c r="HE35" s="342"/>
      <c r="HF35" s="342"/>
      <c r="HG35" s="342"/>
      <c r="HH35" s="342"/>
      <c r="HI35" s="342"/>
      <c r="HJ35" s="342"/>
      <c r="HK35" s="342"/>
      <c r="HL35" s="342"/>
      <c r="HM35" s="342"/>
      <c r="HN35" s="342"/>
      <c r="HO35" s="342"/>
      <c r="HP35" s="342"/>
      <c r="HQ35" s="342"/>
      <c r="HR35" s="342"/>
      <c r="HS35" s="342"/>
      <c r="HT35" s="342"/>
      <c r="HU35" s="342"/>
      <c r="HV35" s="342"/>
      <c r="HW35" s="342"/>
      <c r="HX35" s="342"/>
      <c r="HY35" s="342"/>
      <c r="HZ35" s="342"/>
      <c r="IA35" s="342"/>
      <c r="IB35" s="342"/>
      <c r="IC35" s="342"/>
      <c r="ID35" s="342"/>
      <c r="IE35" s="342"/>
      <c r="IF35" s="342"/>
      <c r="IG35" s="342"/>
      <c r="IH35" s="342"/>
      <c r="II35" s="342"/>
      <c r="IJ35" s="342"/>
      <c r="IK35" s="342"/>
      <c r="IL35" s="342"/>
      <c r="IM35" s="342"/>
      <c r="IN35" s="342"/>
      <c r="IO35" s="342"/>
      <c r="IP35" s="342"/>
      <c r="IQ35" s="342"/>
      <c r="IR35" s="342"/>
      <c r="IS35" s="342"/>
      <c r="IT35" s="342"/>
      <c r="IU35" s="342"/>
      <c r="IV35" s="342"/>
      <c r="IW35" s="342"/>
      <c r="IX35" s="342"/>
      <c r="IY35" s="342"/>
      <c r="IZ35" s="342"/>
      <c r="JA35" s="342"/>
      <c r="JB35" s="342"/>
      <c r="JC35" s="342"/>
      <c r="JD35" s="342"/>
      <c r="JE35" s="342"/>
      <c r="JF35" s="342"/>
      <c r="JG35" s="342"/>
      <c r="JH35" s="342"/>
    </row>
    <row r="36" spans="1:268" s="13" customFormat="1" ht="20.100000000000001" customHeight="1">
      <c r="A36" s="100" t="s">
        <v>77</v>
      </c>
      <c r="B36" s="447" t="s">
        <v>17</v>
      </c>
      <c r="C36" s="447"/>
      <c r="D36" s="447"/>
      <c r="E36" s="447"/>
      <c r="F36" s="106"/>
      <c r="G36" s="102">
        <v>1463.2529999999999</v>
      </c>
      <c r="H36" s="102">
        <v>1328.8029999999999</v>
      </c>
      <c r="I36" s="102">
        <v>1250.1239999999998</v>
      </c>
      <c r="J36" s="102">
        <v>1264.3140000000001</v>
      </c>
      <c r="K36" s="102">
        <v>1517.3720000000001</v>
      </c>
      <c r="L36" s="102">
        <v>1701.402</v>
      </c>
      <c r="M36" s="348"/>
      <c r="N36" s="345"/>
      <c r="O36" s="345"/>
      <c r="P36" s="345"/>
      <c r="Q36" s="345"/>
      <c r="R36" s="345"/>
      <c r="S36" s="345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/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/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/>
      <c r="DH36" s="342"/>
      <c r="DI36" s="342"/>
      <c r="DJ36" s="342"/>
      <c r="DK36" s="342"/>
      <c r="DL36" s="342"/>
      <c r="DM36" s="342"/>
      <c r="DN36" s="342"/>
      <c r="DO36" s="342"/>
      <c r="DP36" s="342"/>
      <c r="DQ36" s="342"/>
      <c r="DR36" s="342"/>
      <c r="DS36" s="342"/>
      <c r="DT36" s="342"/>
      <c r="DU36" s="342"/>
      <c r="DV36" s="342"/>
      <c r="DW36" s="342"/>
      <c r="DX36" s="342"/>
      <c r="DY36" s="342"/>
      <c r="DZ36" s="342"/>
      <c r="EA36" s="342"/>
      <c r="EB36" s="342"/>
      <c r="EC36" s="342"/>
      <c r="ED36" s="342"/>
      <c r="EE36" s="342"/>
      <c r="EF36" s="342"/>
      <c r="EG36" s="342"/>
      <c r="EH36" s="342"/>
      <c r="EI36" s="342"/>
      <c r="EJ36" s="342"/>
      <c r="EK36" s="342"/>
      <c r="EL36" s="342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42"/>
      <c r="EX36" s="342"/>
      <c r="EY36" s="342"/>
      <c r="EZ36" s="342"/>
      <c r="FA36" s="342"/>
      <c r="FB36" s="342"/>
      <c r="FC36" s="342"/>
      <c r="FD36" s="342"/>
      <c r="FE36" s="342"/>
      <c r="FF36" s="342"/>
      <c r="FG36" s="342"/>
      <c r="FH36" s="342"/>
      <c r="FI36" s="342"/>
      <c r="FJ36" s="342"/>
      <c r="FK36" s="342"/>
      <c r="FL36" s="342"/>
      <c r="FM36" s="342"/>
      <c r="FN36" s="342"/>
      <c r="FO36" s="342"/>
      <c r="FP36" s="342"/>
      <c r="FQ36" s="342"/>
      <c r="FR36" s="342"/>
      <c r="FS36" s="342"/>
      <c r="FT36" s="342"/>
      <c r="FU36" s="342"/>
      <c r="FV36" s="342"/>
      <c r="FW36" s="342"/>
      <c r="FX36" s="342"/>
      <c r="FY36" s="342"/>
      <c r="FZ36" s="342"/>
      <c r="GA36" s="342"/>
      <c r="GB36" s="342"/>
      <c r="GC36" s="342"/>
      <c r="GD36" s="342"/>
      <c r="GE36" s="342"/>
      <c r="GF36" s="342"/>
      <c r="GG36" s="342"/>
      <c r="GH36" s="342"/>
      <c r="GI36" s="342"/>
      <c r="GJ36" s="342"/>
      <c r="GK36" s="342"/>
      <c r="GL36" s="342"/>
      <c r="GM36" s="342"/>
      <c r="GN36" s="342"/>
      <c r="GO36" s="342"/>
      <c r="GP36" s="342"/>
      <c r="GQ36" s="342"/>
      <c r="GR36" s="342"/>
      <c r="GS36" s="342"/>
      <c r="GT36" s="342"/>
      <c r="GU36" s="342"/>
      <c r="GV36" s="342"/>
      <c r="GW36" s="342"/>
      <c r="GX36" s="342"/>
      <c r="GY36" s="342"/>
      <c r="GZ36" s="342"/>
      <c r="HA36" s="342"/>
      <c r="HB36" s="342"/>
      <c r="HC36" s="342"/>
      <c r="HD36" s="342"/>
      <c r="HE36" s="342"/>
      <c r="HF36" s="342"/>
      <c r="HG36" s="342"/>
      <c r="HH36" s="342"/>
      <c r="HI36" s="342"/>
      <c r="HJ36" s="342"/>
      <c r="HK36" s="342"/>
      <c r="HL36" s="342"/>
      <c r="HM36" s="342"/>
      <c r="HN36" s="342"/>
      <c r="HO36" s="342"/>
      <c r="HP36" s="342"/>
      <c r="HQ36" s="342"/>
      <c r="HR36" s="342"/>
      <c r="HS36" s="342"/>
      <c r="HT36" s="342"/>
      <c r="HU36" s="342"/>
      <c r="HV36" s="342"/>
      <c r="HW36" s="342"/>
      <c r="HX36" s="342"/>
      <c r="HY36" s="342"/>
      <c r="HZ36" s="342"/>
      <c r="IA36" s="342"/>
      <c r="IB36" s="342"/>
      <c r="IC36" s="342"/>
      <c r="ID36" s="342"/>
      <c r="IE36" s="342"/>
      <c r="IF36" s="342"/>
      <c r="IG36" s="342"/>
      <c r="IH36" s="342"/>
      <c r="II36" s="342"/>
      <c r="IJ36" s="342"/>
      <c r="IK36" s="342"/>
      <c r="IL36" s="342"/>
      <c r="IM36" s="342"/>
      <c r="IN36" s="342"/>
      <c r="IO36" s="342"/>
      <c r="IP36" s="342"/>
      <c r="IQ36" s="342"/>
      <c r="IR36" s="342"/>
      <c r="IS36" s="342"/>
      <c r="IT36" s="342"/>
      <c r="IU36" s="342"/>
      <c r="IV36" s="342"/>
      <c r="IW36" s="342"/>
      <c r="IX36" s="342"/>
      <c r="IY36" s="342"/>
      <c r="IZ36" s="342"/>
      <c r="JA36" s="342"/>
      <c r="JB36" s="342"/>
      <c r="JC36" s="342"/>
      <c r="JD36" s="342"/>
      <c r="JE36" s="342"/>
      <c r="JF36" s="342"/>
      <c r="JG36" s="342"/>
      <c r="JH36" s="342"/>
    </row>
    <row r="37" spans="1:268" s="41" customFormat="1" ht="20.100000000000001" customHeight="1">
      <c r="A37" s="107"/>
      <c r="B37" s="449" t="s">
        <v>5</v>
      </c>
      <c r="C37" s="449"/>
      <c r="D37" s="449"/>
      <c r="E37" s="449"/>
      <c r="F37" s="22"/>
      <c r="G37" s="219"/>
      <c r="H37" s="273"/>
      <c r="I37" s="273"/>
      <c r="J37" s="273"/>
      <c r="K37" s="273"/>
      <c r="L37" s="273"/>
      <c r="M37" s="348"/>
      <c r="N37" s="345"/>
      <c r="O37" s="345"/>
      <c r="P37" s="345"/>
      <c r="Q37" s="345"/>
      <c r="R37" s="345"/>
      <c r="S37" s="345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/>
      <c r="BR37" s="342"/>
      <c r="BS37" s="342"/>
      <c r="BT37" s="342"/>
      <c r="BU37" s="342"/>
      <c r="BV37" s="342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2"/>
      <c r="CI37" s="342"/>
      <c r="CJ37" s="342"/>
      <c r="CK37" s="342"/>
      <c r="CL37" s="342"/>
      <c r="CM37" s="342"/>
      <c r="CN37" s="342"/>
      <c r="CO37" s="342"/>
      <c r="CP37" s="342"/>
      <c r="CQ37" s="342"/>
      <c r="CR37" s="342"/>
      <c r="CS37" s="342"/>
      <c r="CT37" s="342"/>
      <c r="CU37" s="342"/>
      <c r="CV37" s="342"/>
      <c r="CW37" s="342"/>
      <c r="CX37" s="342"/>
      <c r="CY37" s="342"/>
      <c r="CZ37" s="342"/>
      <c r="DA37" s="342"/>
      <c r="DB37" s="342"/>
      <c r="DC37" s="342"/>
      <c r="DD37" s="342"/>
      <c r="DE37" s="342"/>
      <c r="DF37" s="342"/>
      <c r="DG37" s="342"/>
      <c r="DH37" s="342"/>
      <c r="DI37" s="342"/>
      <c r="DJ37" s="342"/>
      <c r="DK37" s="342"/>
      <c r="DL37" s="342"/>
      <c r="DM37" s="342"/>
      <c r="DN37" s="342"/>
      <c r="DO37" s="342"/>
      <c r="DP37" s="342"/>
      <c r="DQ37" s="342"/>
      <c r="DR37" s="342"/>
      <c r="DS37" s="342"/>
      <c r="DT37" s="342"/>
      <c r="DU37" s="342"/>
      <c r="DV37" s="342"/>
      <c r="DW37" s="342"/>
      <c r="DX37" s="342"/>
      <c r="DY37" s="342"/>
      <c r="DZ37" s="342"/>
      <c r="EA37" s="342"/>
      <c r="EB37" s="342"/>
      <c r="EC37" s="342"/>
      <c r="ED37" s="342"/>
      <c r="EE37" s="342"/>
      <c r="EF37" s="342"/>
      <c r="EG37" s="342"/>
      <c r="EH37" s="342"/>
      <c r="EI37" s="342"/>
      <c r="EJ37" s="342"/>
      <c r="EK37" s="342"/>
      <c r="EL37" s="342"/>
      <c r="EM37" s="342"/>
      <c r="EN37" s="342"/>
      <c r="EO37" s="342"/>
      <c r="EP37" s="342"/>
      <c r="EQ37" s="342"/>
      <c r="ER37" s="342"/>
      <c r="ES37" s="342"/>
      <c r="ET37" s="342"/>
      <c r="EU37" s="342"/>
      <c r="EV37" s="342"/>
      <c r="EW37" s="342"/>
      <c r="EX37" s="342"/>
      <c r="EY37" s="342"/>
      <c r="EZ37" s="342"/>
      <c r="FA37" s="342"/>
      <c r="FB37" s="342"/>
      <c r="FC37" s="342"/>
      <c r="FD37" s="342"/>
      <c r="FE37" s="342"/>
      <c r="FF37" s="342"/>
      <c r="FG37" s="342"/>
      <c r="FH37" s="342"/>
      <c r="FI37" s="342"/>
      <c r="FJ37" s="342"/>
      <c r="FK37" s="342"/>
      <c r="FL37" s="342"/>
      <c r="FM37" s="342"/>
      <c r="FN37" s="342"/>
      <c r="FO37" s="342"/>
      <c r="FP37" s="342"/>
      <c r="FQ37" s="342"/>
      <c r="FR37" s="342"/>
      <c r="FS37" s="342"/>
      <c r="FT37" s="342"/>
      <c r="FU37" s="342"/>
      <c r="FV37" s="342"/>
      <c r="FW37" s="342"/>
      <c r="FX37" s="342"/>
      <c r="FY37" s="342"/>
      <c r="FZ37" s="342"/>
      <c r="GA37" s="342"/>
      <c r="GB37" s="342"/>
      <c r="GC37" s="342"/>
      <c r="GD37" s="342"/>
      <c r="GE37" s="342"/>
      <c r="GF37" s="342"/>
      <c r="GG37" s="342"/>
      <c r="GH37" s="342"/>
      <c r="GI37" s="342"/>
      <c r="GJ37" s="342"/>
      <c r="GK37" s="342"/>
      <c r="GL37" s="342"/>
      <c r="GM37" s="342"/>
      <c r="GN37" s="342"/>
      <c r="GO37" s="342"/>
      <c r="GP37" s="342"/>
      <c r="GQ37" s="342"/>
      <c r="GR37" s="342"/>
      <c r="GS37" s="342"/>
      <c r="GT37" s="342"/>
      <c r="GU37" s="342"/>
      <c r="GV37" s="342"/>
      <c r="GW37" s="342"/>
      <c r="GX37" s="342"/>
      <c r="GY37" s="342"/>
      <c r="GZ37" s="342"/>
      <c r="HA37" s="342"/>
      <c r="HB37" s="342"/>
      <c r="HC37" s="342"/>
      <c r="HD37" s="342"/>
      <c r="HE37" s="342"/>
      <c r="HF37" s="342"/>
      <c r="HG37" s="342"/>
      <c r="HH37" s="342"/>
      <c r="HI37" s="342"/>
      <c r="HJ37" s="342"/>
      <c r="HK37" s="342"/>
      <c r="HL37" s="342"/>
      <c r="HM37" s="342"/>
      <c r="HN37" s="342"/>
      <c r="HO37" s="342"/>
      <c r="HP37" s="342"/>
      <c r="HQ37" s="342"/>
      <c r="HR37" s="342"/>
      <c r="HS37" s="342"/>
      <c r="HT37" s="342"/>
      <c r="HU37" s="342"/>
      <c r="HV37" s="342"/>
      <c r="HW37" s="342"/>
      <c r="HX37" s="342"/>
      <c r="HY37" s="342"/>
      <c r="HZ37" s="342"/>
      <c r="IA37" s="342"/>
      <c r="IB37" s="342"/>
      <c r="IC37" s="342"/>
      <c r="ID37" s="342"/>
      <c r="IE37" s="342"/>
      <c r="IF37" s="342"/>
      <c r="IG37" s="342"/>
      <c r="IH37" s="342"/>
      <c r="II37" s="342"/>
      <c r="IJ37" s="342"/>
      <c r="IK37" s="342"/>
      <c r="IL37" s="342"/>
      <c r="IM37" s="342"/>
      <c r="IN37" s="342"/>
      <c r="IO37" s="342"/>
      <c r="IP37" s="342"/>
      <c r="IQ37" s="342"/>
      <c r="IR37" s="342"/>
      <c r="IS37" s="342"/>
      <c r="IT37" s="342"/>
      <c r="IU37" s="342"/>
      <c r="IV37" s="342"/>
      <c r="IW37" s="342"/>
      <c r="IX37" s="342"/>
      <c r="IY37" s="342"/>
      <c r="IZ37" s="342"/>
      <c r="JA37" s="342"/>
      <c r="JB37" s="342"/>
      <c r="JC37" s="342"/>
      <c r="JD37" s="342"/>
      <c r="JE37" s="342"/>
      <c r="JF37" s="342"/>
      <c r="JG37" s="342"/>
      <c r="JH37" s="342"/>
    </row>
    <row r="38" spans="1:268" s="110" customFormat="1" ht="9" customHeight="1">
      <c r="A38" s="107"/>
      <c r="B38" s="107"/>
      <c r="C38" s="22"/>
      <c r="D38" s="22"/>
      <c r="E38" s="22"/>
      <c r="F38" s="22"/>
      <c r="G38" s="219"/>
      <c r="H38" s="273"/>
      <c r="I38" s="273"/>
      <c r="J38" s="273"/>
      <c r="K38" s="273"/>
      <c r="L38" s="273"/>
      <c r="M38" s="348"/>
      <c r="N38" s="345"/>
      <c r="O38" s="345"/>
      <c r="P38" s="345"/>
      <c r="Q38" s="345"/>
      <c r="R38" s="345"/>
      <c r="S38" s="345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/>
      <c r="CF38" s="342"/>
      <c r="CG38" s="342"/>
      <c r="CH38" s="342"/>
      <c r="CI38" s="342"/>
      <c r="CJ38" s="342"/>
      <c r="CK38" s="342"/>
      <c r="CL38" s="342"/>
      <c r="CM38" s="342"/>
      <c r="CN38" s="342"/>
      <c r="CO38" s="342"/>
      <c r="CP38" s="342"/>
      <c r="CQ38" s="342"/>
      <c r="CR38" s="342"/>
      <c r="CS38" s="342"/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/>
      <c r="DH38" s="342"/>
      <c r="DI38" s="342"/>
      <c r="DJ38" s="342"/>
      <c r="DK38" s="342"/>
      <c r="DL38" s="342"/>
      <c r="DM38" s="342"/>
      <c r="DN38" s="342"/>
      <c r="DO38" s="342"/>
      <c r="DP38" s="342"/>
      <c r="DQ38" s="342"/>
      <c r="DR38" s="342"/>
      <c r="DS38" s="342"/>
      <c r="DT38" s="342"/>
      <c r="DU38" s="342"/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/>
      <c r="EJ38" s="342"/>
      <c r="EK38" s="342"/>
      <c r="EL38" s="342"/>
      <c r="EM38" s="342"/>
      <c r="EN38" s="342"/>
      <c r="EO38" s="342"/>
      <c r="EP38" s="342"/>
      <c r="EQ38" s="342"/>
      <c r="ER38" s="342"/>
      <c r="ES38" s="342"/>
      <c r="ET38" s="342"/>
      <c r="EU38" s="342"/>
      <c r="EV38" s="342"/>
      <c r="EW38" s="342"/>
      <c r="EX38" s="342"/>
      <c r="EY38" s="342"/>
      <c r="EZ38" s="342"/>
      <c r="FA38" s="342"/>
      <c r="FB38" s="342"/>
      <c r="FC38" s="342"/>
      <c r="FD38" s="342"/>
      <c r="FE38" s="342"/>
      <c r="FF38" s="342"/>
      <c r="FG38" s="342"/>
      <c r="FH38" s="342"/>
      <c r="FI38" s="342"/>
      <c r="FJ38" s="342"/>
      <c r="FK38" s="342"/>
      <c r="FL38" s="342"/>
      <c r="FM38" s="342"/>
      <c r="FN38" s="342"/>
      <c r="FO38" s="342"/>
      <c r="FP38" s="342"/>
      <c r="FQ38" s="342"/>
      <c r="FR38" s="342"/>
      <c r="FS38" s="342"/>
      <c r="FT38" s="342"/>
      <c r="FU38" s="342"/>
      <c r="FV38" s="342"/>
      <c r="FW38" s="342"/>
      <c r="FX38" s="342"/>
      <c r="FY38" s="342"/>
      <c r="FZ38" s="342"/>
      <c r="GA38" s="342"/>
      <c r="GB38" s="342"/>
      <c r="GC38" s="342"/>
      <c r="GD38" s="342"/>
      <c r="GE38" s="342"/>
      <c r="GF38" s="342"/>
      <c r="GG38" s="342"/>
      <c r="GH38" s="342"/>
      <c r="GI38" s="342"/>
      <c r="GJ38" s="342"/>
      <c r="GK38" s="342"/>
      <c r="GL38" s="342"/>
      <c r="GM38" s="342"/>
      <c r="GN38" s="342"/>
      <c r="GO38" s="342"/>
      <c r="GP38" s="342"/>
      <c r="GQ38" s="342"/>
      <c r="GR38" s="342"/>
      <c r="GS38" s="342"/>
      <c r="GT38" s="342"/>
      <c r="GU38" s="342"/>
      <c r="GV38" s="342"/>
      <c r="GW38" s="342"/>
      <c r="GX38" s="342"/>
      <c r="GY38" s="342"/>
      <c r="GZ38" s="342"/>
      <c r="HA38" s="342"/>
      <c r="HB38" s="342"/>
      <c r="HC38" s="342"/>
      <c r="HD38" s="342"/>
      <c r="HE38" s="342"/>
      <c r="HF38" s="342"/>
      <c r="HG38" s="342"/>
      <c r="HH38" s="342"/>
      <c r="HI38" s="342"/>
      <c r="HJ38" s="342"/>
      <c r="HK38" s="342"/>
      <c r="HL38" s="342"/>
      <c r="HM38" s="342"/>
      <c r="HN38" s="342"/>
      <c r="HO38" s="342"/>
      <c r="HP38" s="342"/>
      <c r="HQ38" s="342"/>
      <c r="HR38" s="342"/>
      <c r="HS38" s="342"/>
      <c r="HT38" s="342"/>
      <c r="HU38" s="342"/>
      <c r="HV38" s="342"/>
      <c r="HW38" s="342"/>
      <c r="HX38" s="342"/>
      <c r="HY38" s="342"/>
      <c r="HZ38" s="342"/>
      <c r="IA38" s="342"/>
      <c r="IB38" s="342"/>
      <c r="IC38" s="342"/>
      <c r="ID38" s="342"/>
      <c r="IE38" s="342"/>
      <c r="IF38" s="342"/>
      <c r="IG38" s="342"/>
      <c r="IH38" s="342"/>
      <c r="II38" s="342"/>
      <c r="IJ38" s="342"/>
      <c r="IK38" s="342"/>
      <c r="IL38" s="342"/>
      <c r="IM38" s="342"/>
      <c r="IN38" s="342"/>
      <c r="IO38" s="342"/>
      <c r="IP38" s="342"/>
      <c r="IQ38" s="342"/>
      <c r="IR38" s="342"/>
      <c r="IS38" s="342"/>
      <c r="IT38" s="342"/>
      <c r="IU38" s="342"/>
      <c r="IV38" s="342"/>
      <c r="IW38" s="342"/>
      <c r="IX38" s="342"/>
      <c r="IY38" s="342"/>
      <c r="IZ38" s="342"/>
      <c r="JA38" s="342"/>
      <c r="JB38" s="342"/>
      <c r="JC38" s="342"/>
      <c r="JD38" s="342"/>
      <c r="JE38" s="342"/>
      <c r="JF38" s="342"/>
      <c r="JG38" s="342"/>
      <c r="JH38" s="342"/>
    </row>
    <row r="39" spans="1:268" s="13" customFormat="1" ht="20.100000000000001" customHeight="1">
      <c r="A39" s="100" t="s">
        <v>78</v>
      </c>
      <c r="B39" s="447" t="s">
        <v>169</v>
      </c>
      <c r="C39" s="447"/>
      <c r="D39" s="447"/>
      <c r="E39" s="447"/>
      <c r="F39" s="106"/>
      <c r="G39" s="102">
        <v>1332.3230000000001</v>
      </c>
      <c r="H39" s="102">
        <v>2042.4339999999997</v>
      </c>
      <c r="I39" s="102">
        <v>2301.9749999999999</v>
      </c>
      <c r="J39" s="102">
        <v>2445.259</v>
      </c>
      <c r="K39" s="102">
        <v>2615.61</v>
      </c>
      <c r="L39" s="102">
        <v>2665.663</v>
      </c>
      <c r="M39" s="348"/>
      <c r="N39" s="345"/>
      <c r="O39" s="345"/>
      <c r="P39" s="345"/>
      <c r="Q39" s="345"/>
      <c r="R39" s="345"/>
      <c r="S39" s="345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/>
      <c r="BR39" s="342"/>
      <c r="BS39" s="342"/>
      <c r="BT39" s="342"/>
      <c r="BU39" s="342"/>
      <c r="BV39" s="342"/>
      <c r="BW39" s="342"/>
      <c r="BX39" s="342"/>
      <c r="BY39" s="342"/>
      <c r="BZ39" s="342"/>
      <c r="CA39" s="342"/>
      <c r="CB39" s="342"/>
      <c r="CC39" s="342"/>
      <c r="CD39" s="342"/>
      <c r="CE39" s="342"/>
      <c r="CF39" s="342"/>
      <c r="CG39" s="342"/>
      <c r="CH39" s="342"/>
      <c r="CI39" s="342"/>
      <c r="CJ39" s="342"/>
      <c r="CK39" s="342"/>
      <c r="CL39" s="342"/>
      <c r="CM39" s="342"/>
      <c r="CN39" s="342"/>
      <c r="CO39" s="342"/>
      <c r="CP39" s="342"/>
      <c r="CQ39" s="342"/>
      <c r="CR39" s="342"/>
      <c r="CS39" s="342"/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2"/>
      <c r="DH39" s="342"/>
      <c r="DI39" s="342"/>
      <c r="DJ39" s="342"/>
      <c r="DK39" s="342"/>
      <c r="DL39" s="342"/>
      <c r="DM39" s="342"/>
      <c r="DN39" s="342"/>
      <c r="DO39" s="342"/>
      <c r="DP39" s="342"/>
      <c r="DQ39" s="342"/>
      <c r="DR39" s="342"/>
      <c r="DS39" s="342"/>
      <c r="DT39" s="342"/>
      <c r="DU39" s="342"/>
      <c r="DV39" s="342"/>
      <c r="DW39" s="342"/>
      <c r="DX39" s="342"/>
      <c r="DY39" s="342"/>
      <c r="DZ39" s="342"/>
      <c r="EA39" s="342"/>
      <c r="EB39" s="342"/>
      <c r="EC39" s="342"/>
      <c r="ED39" s="342"/>
      <c r="EE39" s="342"/>
      <c r="EF39" s="342"/>
      <c r="EG39" s="342"/>
      <c r="EH39" s="342"/>
      <c r="EI39" s="342"/>
      <c r="EJ39" s="342"/>
      <c r="EK39" s="342"/>
      <c r="EL39" s="342"/>
      <c r="EM39" s="342"/>
      <c r="EN39" s="342"/>
      <c r="EO39" s="342"/>
      <c r="EP39" s="342"/>
      <c r="EQ39" s="342"/>
      <c r="ER39" s="342"/>
      <c r="ES39" s="342"/>
      <c r="ET39" s="342"/>
      <c r="EU39" s="342"/>
      <c r="EV39" s="342"/>
      <c r="EW39" s="342"/>
      <c r="EX39" s="342"/>
      <c r="EY39" s="342"/>
      <c r="EZ39" s="342"/>
      <c r="FA39" s="342"/>
      <c r="FB39" s="342"/>
      <c r="FC39" s="342"/>
      <c r="FD39" s="342"/>
      <c r="FE39" s="342"/>
      <c r="FF39" s="342"/>
      <c r="FG39" s="342"/>
      <c r="FH39" s="342"/>
      <c r="FI39" s="342"/>
      <c r="FJ39" s="342"/>
      <c r="FK39" s="342"/>
      <c r="FL39" s="342"/>
      <c r="FM39" s="342"/>
      <c r="FN39" s="342"/>
      <c r="FO39" s="342"/>
      <c r="FP39" s="342"/>
      <c r="FQ39" s="342"/>
      <c r="FR39" s="342"/>
      <c r="FS39" s="342"/>
      <c r="FT39" s="342"/>
      <c r="FU39" s="342"/>
      <c r="FV39" s="342"/>
      <c r="FW39" s="342"/>
      <c r="FX39" s="342"/>
      <c r="FY39" s="342"/>
      <c r="FZ39" s="342"/>
      <c r="GA39" s="342"/>
      <c r="GB39" s="342"/>
      <c r="GC39" s="342"/>
      <c r="GD39" s="342"/>
      <c r="GE39" s="342"/>
      <c r="GF39" s="342"/>
      <c r="GG39" s="342"/>
      <c r="GH39" s="342"/>
      <c r="GI39" s="342"/>
      <c r="GJ39" s="342"/>
      <c r="GK39" s="342"/>
      <c r="GL39" s="342"/>
      <c r="GM39" s="342"/>
      <c r="GN39" s="342"/>
      <c r="GO39" s="342"/>
      <c r="GP39" s="342"/>
      <c r="GQ39" s="342"/>
      <c r="GR39" s="342"/>
      <c r="GS39" s="342"/>
      <c r="GT39" s="342"/>
      <c r="GU39" s="342"/>
      <c r="GV39" s="342"/>
      <c r="GW39" s="342"/>
      <c r="GX39" s="342"/>
      <c r="GY39" s="342"/>
      <c r="GZ39" s="342"/>
      <c r="HA39" s="342"/>
      <c r="HB39" s="342"/>
      <c r="HC39" s="342"/>
      <c r="HD39" s="342"/>
      <c r="HE39" s="342"/>
      <c r="HF39" s="342"/>
      <c r="HG39" s="342"/>
      <c r="HH39" s="342"/>
      <c r="HI39" s="342"/>
      <c r="HJ39" s="342"/>
      <c r="HK39" s="342"/>
      <c r="HL39" s="342"/>
      <c r="HM39" s="342"/>
      <c r="HN39" s="342"/>
      <c r="HO39" s="342"/>
      <c r="HP39" s="342"/>
      <c r="HQ39" s="342"/>
      <c r="HR39" s="342"/>
      <c r="HS39" s="342"/>
      <c r="HT39" s="342"/>
      <c r="HU39" s="342"/>
      <c r="HV39" s="342"/>
      <c r="HW39" s="342"/>
      <c r="HX39" s="342"/>
      <c r="HY39" s="342"/>
      <c r="HZ39" s="342"/>
      <c r="IA39" s="342"/>
      <c r="IB39" s="342"/>
      <c r="IC39" s="342"/>
      <c r="ID39" s="342"/>
      <c r="IE39" s="342"/>
      <c r="IF39" s="342"/>
      <c r="IG39" s="342"/>
      <c r="IH39" s="342"/>
      <c r="II39" s="342"/>
      <c r="IJ39" s="342"/>
      <c r="IK39" s="342"/>
      <c r="IL39" s="342"/>
      <c r="IM39" s="342"/>
      <c r="IN39" s="342"/>
      <c r="IO39" s="342"/>
      <c r="IP39" s="342"/>
      <c r="IQ39" s="342"/>
      <c r="IR39" s="342"/>
      <c r="IS39" s="342"/>
      <c r="IT39" s="342"/>
      <c r="IU39" s="342"/>
      <c r="IV39" s="342"/>
      <c r="IW39" s="342"/>
      <c r="IX39" s="342"/>
      <c r="IY39" s="342"/>
      <c r="IZ39" s="342"/>
      <c r="JA39" s="342"/>
      <c r="JB39" s="342"/>
      <c r="JC39" s="342"/>
      <c r="JD39" s="342"/>
      <c r="JE39" s="342"/>
      <c r="JF39" s="342"/>
      <c r="JG39" s="342"/>
      <c r="JH39" s="342"/>
    </row>
    <row r="40" spans="1:268" s="41" customFormat="1" ht="9" customHeight="1">
      <c r="A40" s="107"/>
      <c r="B40" s="107"/>
      <c r="C40" s="22"/>
      <c r="D40" s="22"/>
      <c r="E40" s="22"/>
      <c r="F40" s="22"/>
      <c r="G40" s="273"/>
      <c r="H40" s="273"/>
      <c r="I40" s="273"/>
      <c r="J40" s="273"/>
      <c r="K40" s="273"/>
      <c r="L40" s="273"/>
      <c r="M40" s="348"/>
      <c r="N40" s="345"/>
      <c r="O40" s="345"/>
      <c r="P40" s="345"/>
      <c r="Q40" s="345"/>
      <c r="R40" s="345"/>
      <c r="S40" s="345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/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/>
      <c r="CF40" s="342"/>
      <c r="CG40" s="342"/>
      <c r="CH40" s="342"/>
      <c r="CI40" s="342"/>
      <c r="CJ40" s="342"/>
      <c r="CK40" s="342"/>
      <c r="CL40" s="342"/>
      <c r="CM40" s="342"/>
      <c r="CN40" s="342"/>
      <c r="CO40" s="342"/>
      <c r="CP40" s="342"/>
      <c r="CQ40" s="342"/>
      <c r="CR40" s="342"/>
      <c r="CS40" s="342"/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2"/>
      <c r="DF40" s="342"/>
      <c r="DG40" s="342"/>
      <c r="DH40" s="342"/>
      <c r="DI40" s="342"/>
      <c r="DJ40" s="342"/>
      <c r="DK40" s="342"/>
      <c r="DL40" s="342"/>
      <c r="DM40" s="342"/>
      <c r="DN40" s="342"/>
      <c r="DO40" s="342"/>
      <c r="DP40" s="342"/>
      <c r="DQ40" s="342"/>
      <c r="DR40" s="342"/>
      <c r="DS40" s="342"/>
      <c r="DT40" s="342"/>
      <c r="DU40" s="342"/>
      <c r="DV40" s="342"/>
      <c r="DW40" s="342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/>
      <c r="EJ40" s="342"/>
      <c r="EK40" s="342"/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42"/>
      <c r="EX40" s="342"/>
      <c r="EY40" s="342"/>
      <c r="EZ40" s="342"/>
      <c r="FA40" s="342"/>
      <c r="FB40" s="342"/>
      <c r="FC40" s="342"/>
      <c r="FD40" s="342"/>
      <c r="FE40" s="342"/>
      <c r="FF40" s="342"/>
      <c r="FG40" s="342"/>
      <c r="FH40" s="342"/>
      <c r="FI40" s="342"/>
      <c r="FJ40" s="342"/>
      <c r="FK40" s="342"/>
      <c r="FL40" s="342"/>
      <c r="FM40" s="342"/>
      <c r="FN40" s="342"/>
      <c r="FO40" s="342"/>
      <c r="FP40" s="342"/>
      <c r="FQ40" s="342"/>
      <c r="FR40" s="342"/>
      <c r="FS40" s="342"/>
      <c r="FT40" s="342"/>
      <c r="FU40" s="342"/>
      <c r="FV40" s="342"/>
      <c r="FW40" s="342"/>
      <c r="FX40" s="342"/>
      <c r="FY40" s="342"/>
      <c r="FZ40" s="342"/>
      <c r="GA40" s="342"/>
      <c r="GB40" s="342"/>
      <c r="GC40" s="342"/>
      <c r="GD40" s="342"/>
      <c r="GE40" s="342"/>
      <c r="GF40" s="342"/>
      <c r="GG40" s="342"/>
      <c r="GH40" s="342"/>
      <c r="GI40" s="342"/>
      <c r="GJ40" s="342"/>
      <c r="GK40" s="342"/>
      <c r="GL40" s="342"/>
      <c r="GM40" s="342"/>
      <c r="GN40" s="342"/>
      <c r="GO40" s="342"/>
      <c r="GP40" s="342"/>
      <c r="GQ40" s="342"/>
      <c r="GR40" s="342"/>
      <c r="GS40" s="342"/>
      <c r="GT40" s="342"/>
      <c r="GU40" s="342"/>
      <c r="GV40" s="342"/>
      <c r="GW40" s="342"/>
      <c r="GX40" s="342"/>
      <c r="GY40" s="342"/>
      <c r="GZ40" s="342"/>
      <c r="HA40" s="342"/>
      <c r="HB40" s="342"/>
      <c r="HC40" s="342"/>
      <c r="HD40" s="342"/>
      <c r="HE40" s="342"/>
      <c r="HF40" s="342"/>
      <c r="HG40" s="342"/>
      <c r="HH40" s="342"/>
      <c r="HI40" s="342"/>
      <c r="HJ40" s="342"/>
      <c r="HK40" s="342"/>
      <c r="HL40" s="342"/>
      <c r="HM40" s="342"/>
      <c r="HN40" s="342"/>
      <c r="HO40" s="342"/>
      <c r="HP40" s="342"/>
      <c r="HQ40" s="342"/>
      <c r="HR40" s="342"/>
      <c r="HS40" s="342"/>
      <c r="HT40" s="342"/>
      <c r="HU40" s="342"/>
      <c r="HV40" s="342"/>
      <c r="HW40" s="342"/>
      <c r="HX40" s="342"/>
      <c r="HY40" s="342"/>
      <c r="HZ40" s="342"/>
      <c r="IA40" s="342"/>
      <c r="IB40" s="342"/>
      <c r="IC40" s="342"/>
      <c r="ID40" s="342"/>
      <c r="IE40" s="342"/>
      <c r="IF40" s="342"/>
      <c r="IG40" s="342"/>
      <c r="IH40" s="342"/>
      <c r="II40" s="342"/>
      <c r="IJ40" s="342"/>
      <c r="IK40" s="342"/>
      <c r="IL40" s="342"/>
      <c r="IM40" s="342"/>
      <c r="IN40" s="342"/>
      <c r="IO40" s="342"/>
      <c r="IP40" s="342"/>
      <c r="IQ40" s="342"/>
      <c r="IR40" s="342"/>
      <c r="IS40" s="342"/>
      <c r="IT40" s="342"/>
      <c r="IU40" s="342"/>
      <c r="IV40" s="342"/>
      <c r="IW40" s="342"/>
      <c r="IX40" s="342"/>
      <c r="IY40" s="342"/>
      <c r="IZ40" s="342"/>
      <c r="JA40" s="342"/>
      <c r="JB40" s="342"/>
      <c r="JC40" s="342"/>
      <c r="JD40" s="342"/>
      <c r="JE40" s="342"/>
      <c r="JF40" s="342"/>
      <c r="JG40" s="342"/>
      <c r="JH40" s="342"/>
    </row>
    <row r="41" spans="1:268" s="103" customFormat="1" ht="20.100000000000001" customHeight="1">
      <c r="A41" s="100" t="s">
        <v>79</v>
      </c>
      <c r="B41" s="447" t="s">
        <v>18</v>
      </c>
      <c r="C41" s="447"/>
      <c r="D41" s="447"/>
      <c r="E41" s="447"/>
      <c r="F41" s="106"/>
      <c r="G41" s="102">
        <v>350.68299999999999</v>
      </c>
      <c r="H41" s="102">
        <v>475.55099999999999</v>
      </c>
      <c r="I41" s="102">
        <v>1233.0709999999999</v>
      </c>
      <c r="J41" s="102">
        <f>J43+J44</f>
        <v>1074.0650000000001</v>
      </c>
      <c r="K41" s="102">
        <f>K43+K44</f>
        <v>918.52499999999998</v>
      </c>
      <c r="L41" s="102">
        <f>L43+L44</f>
        <v>976.92399999999998</v>
      </c>
      <c r="M41" s="348"/>
      <c r="N41" s="345"/>
      <c r="O41" s="345"/>
      <c r="P41" s="345"/>
      <c r="Q41" s="345"/>
      <c r="R41" s="345"/>
      <c r="S41" s="345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  <c r="BO41" s="348"/>
      <c r="BP41" s="348"/>
      <c r="BQ41" s="348"/>
      <c r="BR41" s="348"/>
      <c r="BS41" s="348"/>
      <c r="BT41" s="348"/>
      <c r="BU41" s="348"/>
      <c r="BV41" s="348"/>
      <c r="BW41" s="348"/>
      <c r="BX41" s="348"/>
      <c r="BY41" s="348"/>
      <c r="BZ41" s="348"/>
      <c r="CA41" s="348"/>
      <c r="CB41" s="348"/>
      <c r="CC41" s="348"/>
      <c r="CD41" s="348"/>
      <c r="CE41" s="348"/>
      <c r="CF41" s="348"/>
      <c r="CG41" s="348"/>
      <c r="CH41" s="348"/>
      <c r="CI41" s="348"/>
      <c r="CJ41" s="348"/>
      <c r="CK41" s="348"/>
      <c r="CL41" s="348"/>
      <c r="CM41" s="348"/>
      <c r="CN41" s="348"/>
      <c r="CO41" s="348"/>
      <c r="CP41" s="348"/>
      <c r="CQ41" s="348"/>
      <c r="CR41" s="348"/>
      <c r="CS41" s="348"/>
      <c r="CT41" s="348"/>
      <c r="CU41" s="348"/>
      <c r="CV41" s="348"/>
      <c r="CW41" s="348"/>
      <c r="CX41" s="348"/>
      <c r="CY41" s="348"/>
      <c r="CZ41" s="348"/>
      <c r="DA41" s="348"/>
      <c r="DB41" s="348"/>
      <c r="DC41" s="348"/>
      <c r="DD41" s="348"/>
      <c r="DE41" s="348"/>
      <c r="DF41" s="348"/>
      <c r="DG41" s="348"/>
      <c r="DH41" s="348"/>
      <c r="DI41" s="348"/>
      <c r="DJ41" s="348"/>
      <c r="DK41" s="348"/>
      <c r="DL41" s="348"/>
      <c r="DM41" s="348"/>
      <c r="DN41" s="348"/>
      <c r="DO41" s="348"/>
      <c r="DP41" s="348"/>
      <c r="DQ41" s="348"/>
      <c r="DR41" s="348"/>
      <c r="DS41" s="348"/>
      <c r="DT41" s="348"/>
      <c r="DU41" s="348"/>
      <c r="DV41" s="348"/>
      <c r="DW41" s="348"/>
      <c r="DX41" s="348"/>
      <c r="DY41" s="348"/>
      <c r="DZ41" s="348"/>
      <c r="EA41" s="348"/>
      <c r="EB41" s="348"/>
      <c r="EC41" s="348"/>
      <c r="ED41" s="348"/>
      <c r="EE41" s="348"/>
      <c r="EF41" s="348"/>
      <c r="EG41" s="348"/>
      <c r="EH41" s="348"/>
      <c r="EI41" s="348"/>
      <c r="EJ41" s="348"/>
      <c r="EK41" s="348"/>
      <c r="EL41" s="348"/>
      <c r="EM41" s="348"/>
      <c r="EN41" s="348"/>
      <c r="EO41" s="348"/>
      <c r="EP41" s="348"/>
      <c r="EQ41" s="348"/>
      <c r="ER41" s="348"/>
      <c r="ES41" s="348"/>
      <c r="ET41" s="348"/>
      <c r="EU41" s="348"/>
      <c r="EV41" s="348"/>
      <c r="EW41" s="348"/>
      <c r="EX41" s="348"/>
      <c r="EY41" s="348"/>
      <c r="EZ41" s="348"/>
      <c r="FA41" s="348"/>
      <c r="FB41" s="348"/>
      <c r="FC41" s="348"/>
      <c r="FD41" s="348"/>
      <c r="FE41" s="348"/>
      <c r="FF41" s="348"/>
      <c r="FG41" s="348"/>
      <c r="FH41" s="348"/>
      <c r="FI41" s="348"/>
      <c r="FJ41" s="348"/>
      <c r="FK41" s="348"/>
      <c r="FL41" s="348"/>
      <c r="FM41" s="348"/>
      <c r="FN41" s="348"/>
      <c r="FO41" s="348"/>
      <c r="FP41" s="348"/>
      <c r="FQ41" s="348"/>
      <c r="FR41" s="348"/>
      <c r="FS41" s="348"/>
      <c r="FT41" s="348"/>
      <c r="FU41" s="348"/>
      <c r="FV41" s="348"/>
      <c r="FW41" s="348"/>
      <c r="FX41" s="348"/>
      <c r="FY41" s="348"/>
      <c r="FZ41" s="348"/>
      <c r="GA41" s="348"/>
      <c r="GB41" s="348"/>
      <c r="GC41" s="348"/>
      <c r="GD41" s="348"/>
      <c r="GE41" s="348"/>
      <c r="GF41" s="348"/>
      <c r="GG41" s="348"/>
      <c r="GH41" s="348"/>
      <c r="GI41" s="348"/>
      <c r="GJ41" s="348"/>
      <c r="GK41" s="348"/>
      <c r="GL41" s="348"/>
      <c r="GM41" s="348"/>
      <c r="GN41" s="348"/>
      <c r="GO41" s="348"/>
      <c r="GP41" s="348"/>
      <c r="GQ41" s="348"/>
      <c r="GR41" s="348"/>
      <c r="GS41" s="348"/>
      <c r="GT41" s="348"/>
      <c r="GU41" s="348"/>
      <c r="GV41" s="348"/>
      <c r="GW41" s="348"/>
      <c r="GX41" s="348"/>
      <c r="GY41" s="348"/>
      <c r="GZ41" s="348"/>
      <c r="HA41" s="348"/>
      <c r="HB41" s="348"/>
      <c r="HC41" s="348"/>
      <c r="HD41" s="348"/>
      <c r="HE41" s="348"/>
      <c r="HF41" s="348"/>
      <c r="HG41" s="348"/>
      <c r="HH41" s="348"/>
      <c r="HI41" s="348"/>
      <c r="HJ41" s="348"/>
      <c r="HK41" s="348"/>
      <c r="HL41" s="348"/>
      <c r="HM41" s="348"/>
      <c r="HN41" s="348"/>
      <c r="HO41" s="348"/>
      <c r="HP41" s="348"/>
      <c r="HQ41" s="348"/>
      <c r="HR41" s="348"/>
      <c r="HS41" s="348"/>
      <c r="HT41" s="348"/>
      <c r="HU41" s="348"/>
      <c r="HV41" s="348"/>
      <c r="HW41" s="348"/>
      <c r="HX41" s="348"/>
      <c r="HY41" s="348"/>
      <c r="HZ41" s="348"/>
      <c r="IA41" s="348"/>
      <c r="IB41" s="348"/>
      <c r="IC41" s="348"/>
      <c r="ID41" s="348"/>
      <c r="IE41" s="348"/>
      <c r="IF41" s="348"/>
      <c r="IG41" s="348"/>
      <c r="IH41" s="348"/>
      <c r="II41" s="348"/>
      <c r="IJ41" s="348"/>
      <c r="IK41" s="348"/>
      <c r="IL41" s="348"/>
      <c r="IM41" s="348"/>
      <c r="IN41" s="348"/>
      <c r="IO41" s="348"/>
      <c r="IP41" s="348"/>
      <c r="IQ41" s="348"/>
      <c r="IR41" s="348"/>
      <c r="IS41" s="348"/>
      <c r="IT41" s="348"/>
      <c r="IU41" s="348"/>
      <c r="IV41" s="348"/>
      <c r="IW41" s="348"/>
      <c r="IX41" s="348"/>
      <c r="IY41" s="348"/>
      <c r="IZ41" s="348"/>
      <c r="JA41" s="348"/>
      <c r="JB41" s="348"/>
      <c r="JC41" s="348"/>
      <c r="JD41" s="348"/>
      <c r="JE41" s="348"/>
      <c r="JF41" s="348"/>
      <c r="JG41" s="348"/>
      <c r="JH41" s="348"/>
    </row>
    <row r="42" spans="1:268" s="41" customFormat="1" ht="20.100000000000001" customHeight="1">
      <c r="A42" s="80"/>
      <c r="B42" s="449" t="s">
        <v>7</v>
      </c>
      <c r="C42" s="449"/>
      <c r="D42" s="449"/>
      <c r="E42" s="449"/>
      <c r="F42" s="22"/>
      <c r="G42" s="7"/>
      <c r="H42" s="7"/>
      <c r="I42" s="7"/>
      <c r="J42" s="7"/>
      <c r="K42" s="7"/>
      <c r="L42" s="7"/>
      <c r="M42" s="348"/>
      <c r="N42" s="345"/>
      <c r="O42" s="345"/>
      <c r="P42" s="345"/>
      <c r="Q42" s="345"/>
      <c r="R42" s="345"/>
      <c r="S42" s="345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/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/>
      <c r="CF42" s="342"/>
      <c r="CG42" s="342"/>
      <c r="CH42" s="342"/>
      <c r="CI42" s="342"/>
      <c r="CJ42" s="342"/>
      <c r="CK42" s="342"/>
      <c r="CL42" s="342"/>
      <c r="CM42" s="342"/>
      <c r="CN42" s="342"/>
      <c r="CO42" s="342"/>
      <c r="CP42" s="342"/>
      <c r="CQ42" s="342"/>
      <c r="CR42" s="342"/>
      <c r="CS42" s="342"/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2"/>
      <c r="DH42" s="342"/>
      <c r="DI42" s="342"/>
      <c r="DJ42" s="342"/>
      <c r="DK42" s="342"/>
      <c r="DL42" s="342"/>
      <c r="DM42" s="342"/>
      <c r="DN42" s="342"/>
      <c r="DO42" s="342"/>
      <c r="DP42" s="342"/>
      <c r="DQ42" s="342"/>
      <c r="DR42" s="342"/>
      <c r="DS42" s="342"/>
      <c r="DT42" s="342"/>
      <c r="DU42" s="342"/>
      <c r="DV42" s="342"/>
      <c r="DW42" s="342"/>
      <c r="DX42" s="342"/>
      <c r="DY42" s="342"/>
      <c r="DZ42" s="342"/>
      <c r="EA42" s="342"/>
      <c r="EB42" s="342"/>
      <c r="EC42" s="342"/>
      <c r="ED42" s="342"/>
      <c r="EE42" s="342"/>
      <c r="EF42" s="342"/>
      <c r="EG42" s="342"/>
      <c r="EH42" s="342"/>
      <c r="EI42" s="342"/>
      <c r="EJ42" s="342"/>
      <c r="EK42" s="342"/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42"/>
      <c r="EX42" s="342"/>
      <c r="EY42" s="342"/>
      <c r="EZ42" s="342"/>
      <c r="FA42" s="342"/>
      <c r="FB42" s="342"/>
      <c r="FC42" s="342"/>
      <c r="FD42" s="342"/>
      <c r="FE42" s="342"/>
      <c r="FF42" s="342"/>
      <c r="FG42" s="342"/>
      <c r="FH42" s="342"/>
      <c r="FI42" s="342"/>
      <c r="FJ42" s="342"/>
      <c r="FK42" s="342"/>
      <c r="FL42" s="342"/>
      <c r="FM42" s="342"/>
      <c r="FN42" s="342"/>
      <c r="FO42" s="342"/>
      <c r="FP42" s="342"/>
      <c r="FQ42" s="342"/>
      <c r="FR42" s="342"/>
      <c r="FS42" s="342"/>
      <c r="FT42" s="342"/>
      <c r="FU42" s="342"/>
      <c r="FV42" s="342"/>
      <c r="FW42" s="342"/>
      <c r="FX42" s="342"/>
      <c r="FY42" s="342"/>
      <c r="FZ42" s="342"/>
      <c r="GA42" s="342"/>
      <c r="GB42" s="342"/>
      <c r="GC42" s="342"/>
      <c r="GD42" s="342"/>
      <c r="GE42" s="342"/>
      <c r="GF42" s="342"/>
      <c r="GG42" s="342"/>
      <c r="GH42" s="342"/>
      <c r="GI42" s="342"/>
      <c r="GJ42" s="342"/>
      <c r="GK42" s="342"/>
      <c r="GL42" s="342"/>
      <c r="GM42" s="342"/>
      <c r="GN42" s="342"/>
      <c r="GO42" s="342"/>
      <c r="GP42" s="342"/>
      <c r="GQ42" s="342"/>
      <c r="GR42" s="342"/>
      <c r="GS42" s="342"/>
      <c r="GT42" s="342"/>
      <c r="GU42" s="342"/>
      <c r="GV42" s="342"/>
      <c r="GW42" s="342"/>
      <c r="GX42" s="342"/>
      <c r="GY42" s="342"/>
      <c r="GZ42" s="342"/>
      <c r="HA42" s="342"/>
      <c r="HB42" s="342"/>
      <c r="HC42" s="342"/>
      <c r="HD42" s="342"/>
      <c r="HE42" s="342"/>
      <c r="HF42" s="342"/>
      <c r="HG42" s="342"/>
      <c r="HH42" s="342"/>
      <c r="HI42" s="342"/>
      <c r="HJ42" s="342"/>
      <c r="HK42" s="342"/>
      <c r="HL42" s="342"/>
      <c r="HM42" s="342"/>
      <c r="HN42" s="342"/>
      <c r="HO42" s="342"/>
      <c r="HP42" s="342"/>
      <c r="HQ42" s="342"/>
      <c r="HR42" s="342"/>
      <c r="HS42" s="342"/>
      <c r="HT42" s="342"/>
      <c r="HU42" s="342"/>
      <c r="HV42" s="342"/>
      <c r="HW42" s="342"/>
      <c r="HX42" s="342"/>
      <c r="HY42" s="342"/>
      <c r="HZ42" s="342"/>
      <c r="IA42" s="342"/>
      <c r="IB42" s="342"/>
      <c r="IC42" s="342"/>
      <c r="ID42" s="342"/>
      <c r="IE42" s="342"/>
      <c r="IF42" s="342"/>
      <c r="IG42" s="342"/>
      <c r="IH42" s="342"/>
      <c r="II42" s="342"/>
      <c r="IJ42" s="342"/>
      <c r="IK42" s="342"/>
      <c r="IL42" s="342"/>
      <c r="IM42" s="342"/>
      <c r="IN42" s="342"/>
      <c r="IO42" s="342"/>
      <c r="IP42" s="342"/>
      <c r="IQ42" s="342"/>
      <c r="IR42" s="342"/>
      <c r="IS42" s="342"/>
      <c r="IT42" s="342"/>
      <c r="IU42" s="342"/>
      <c r="IV42" s="342"/>
      <c r="IW42" s="342"/>
      <c r="IX42" s="342"/>
      <c r="IY42" s="342"/>
      <c r="IZ42" s="342"/>
      <c r="JA42" s="342"/>
      <c r="JB42" s="342"/>
      <c r="JC42" s="342"/>
      <c r="JD42" s="342"/>
      <c r="JE42" s="342"/>
      <c r="JF42" s="342"/>
      <c r="JG42" s="342"/>
      <c r="JH42" s="342"/>
    </row>
    <row r="43" spans="1:268" s="41" customFormat="1" ht="20.100000000000001" customHeight="1">
      <c r="A43" s="80"/>
      <c r="B43" s="111" t="s">
        <v>148</v>
      </c>
      <c r="C43" s="448" t="s">
        <v>170</v>
      </c>
      <c r="D43" s="448"/>
      <c r="E43" s="448"/>
      <c r="F43" s="112"/>
      <c r="G43" s="108">
        <v>327.53800000000001</v>
      </c>
      <c r="H43" s="108">
        <v>430.37299999999999</v>
      </c>
      <c r="I43" s="108">
        <v>1128.261</v>
      </c>
      <c r="J43" s="108">
        <v>963.99</v>
      </c>
      <c r="K43" s="108">
        <v>765.13699999999994</v>
      </c>
      <c r="L43" s="108">
        <v>599.82600000000002</v>
      </c>
      <c r="M43" s="348"/>
      <c r="N43" s="345"/>
      <c r="O43" s="345"/>
      <c r="P43" s="345"/>
      <c r="Q43" s="345"/>
      <c r="R43" s="345"/>
      <c r="S43" s="345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/>
      <c r="CF43" s="342"/>
      <c r="CG43" s="342"/>
      <c r="CH43" s="342"/>
      <c r="CI43" s="342"/>
      <c r="CJ43" s="342"/>
      <c r="CK43" s="342"/>
      <c r="CL43" s="342"/>
      <c r="CM43" s="342"/>
      <c r="CN43" s="342"/>
      <c r="CO43" s="342"/>
      <c r="CP43" s="342"/>
      <c r="CQ43" s="342"/>
      <c r="CR43" s="342"/>
      <c r="CS43" s="342"/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/>
      <c r="DH43" s="342"/>
      <c r="DI43" s="342"/>
      <c r="DJ43" s="342"/>
      <c r="DK43" s="342"/>
      <c r="DL43" s="342"/>
      <c r="DM43" s="342"/>
      <c r="DN43" s="342"/>
      <c r="DO43" s="342"/>
      <c r="DP43" s="342"/>
      <c r="DQ43" s="342"/>
      <c r="DR43" s="342"/>
      <c r="DS43" s="342"/>
      <c r="DT43" s="342"/>
      <c r="DU43" s="342"/>
      <c r="DV43" s="342"/>
      <c r="DW43" s="342"/>
      <c r="DX43" s="342"/>
      <c r="DY43" s="342"/>
      <c r="DZ43" s="342"/>
      <c r="EA43" s="342"/>
      <c r="EB43" s="342"/>
      <c r="EC43" s="342"/>
      <c r="ED43" s="342"/>
      <c r="EE43" s="342"/>
      <c r="EF43" s="342"/>
      <c r="EG43" s="342"/>
      <c r="EH43" s="342"/>
      <c r="EI43" s="342"/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42"/>
      <c r="EX43" s="342"/>
      <c r="EY43" s="342"/>
      <c r="EZ43" s="342"/>
      <c r="FA43" s="342"/>
      <c r="FB43" s="342"/>
      <c r="FC43" s="342"/>
      <c r="FD43" s="342"/>
      <c r="FE43" s="342"/>
      <c r="FF43" s="342"/>
      <c r="FG43" s="342"/>
      <c r="FH43" s="342"/>
      <c r="FI43" s="342"/>
      <c r="FJ43" s="342"/>
      <c r="FK43" s="342"/>
      <c r="FL43" s="342"/>
      <c r="FM43" s="342"/>
      <c r="FN43" s="342"/>
      <c r="FO43" s="342"/>
      <c r="FP43" s="342"/>
      <c r="FQ43" s="342"/>
      <c r="FR43" s="342"/>
      <c r="FS43" s="342"/>
      <c r="FT43" s="342"/>
      <c r="FU43" s="342"/>
      <c r="FV43" s="342"/>
      <c r="FW43" s="342"/>
      <c r="FX43" s="342"/>
      <c r="FY43" s="342"/>
      <c r="FZ43" s="342"/>
      <c r="GA43" s="342"/>
      <c r="GB43" s="342"/>
      <c r="GC43" s="342"/>
      <c r="GD43" s="342"/>
      <c r="GE43" s="342"/>
      <c r="GF43" s="342"/>
      <c r="GG43" s="342"/>
      <c r="GH43" s="342"/>
      <c r="GI43" s="342"/>
      <c r="GJ43" s="342"/>
      <c r="GK43" s="342"/>
      <c r="GL43" s="342"/>
      <c r="GM43" s="342"/>
      <c r="GN43" s="342"/>
      <c r="GO43" s="342"/>
      <c r="GP43" s="342"/>
      <c r="GQ43" s="342"/>
      <c r="GR43" s="342"/>
      <c r="GS43" s="342"/>
      <c r="GT43" s="342"/>
      <c r="GU43" s="342"/>
      <c r="GV43" s="342"/>
      <c r="GW43" s="342"/>
      <c r="GX43" s="342"/>
      <c r="GY43" s="342"/>
      <c r="GZ43" s="342"/>
      <c r="HA43" s="342"/>
      <c r="HB43" s="342"/>
      <c r="HC43" s="342"/>
      <c r="HD43" s="342"/>
      <c r="HE43" s="342"/>
      <c r="HF43" s="342"/>
      <c r="HG43" s="342"/>
      <c r="HH43" s="342"/>
      <c r="HI43" s="342"/>
      <c r="HJ43" s="342"/>
      <c r="HK43" s="342"/>
      <c r="HL43" s="342"/>
      <c r="HM43" s="342"/>
      <c r="HN43" s="342"/>
      <c r="HO43" s="342"/>
      <c r="HP43" s="342"/>
      <c r="HQ43" s="342"/>
      <c r="HR43" s="342"/>
      <c r="HS43" s="342"/>
      <c r="HT43" s="342"/>
      <c r="HU43" s="342"/>
      <c r="HV43" s="342"/>
      <c r="HW43" s="342"/>
      <c r="HX43" s="342"/>
      <c r="HY43" s="342"/>
      <c r="HZ43" s="342"/>
      <c r="IA43" s="342"/>
      <c r="IB43" s="342"/>
      <c r="IC43" s="342"/>
      <c r="ID43" s="342"/>
      <c r="IE43" s="342"/>
      <c r="IF43" s="342"/>
      <c r="IG43" s="342"/>
      <c r="IH43" s="342"/>
      <c r="II43" s="342"/>
      <c r="IJ43" s="342"/>
      <c r="IK43" s="342"/>
      <c r="IL43" s="342"/>
      <c r="IM43" s="342"/>
      <c r="IN43" s="342"/>
      <c r="IO43" s="342"/>
      <c r="IP43" s="342"/>
      <c r="IQ43" s="342"/>
      <c r="IR43" s="342"/>
      <c r="IS43" s="342"/>
      <c r="IT43" s="342"/>
      <c r="IU43" s="342"/>
      <c r="IV43" s="342"/>
      <c r="IW43" s="342"/>
      <c r="IX43" s="342"/>
      <c r="IY43" s="342"/>
      <c r="IZ43" s="342"/>
      <c r="JA43" s="342"/>
      <c r="JB43" s="342"/>
      <c r="JC43" s="342"/>
      <c r="JD43" s="342"/>
      <c r="JE43" s="342"/>
      <c r="JF43" s="342"/>
      <c r="JG43" s="342"/>
      <c r="JH43" s="342"/>
    </row>
    <row r="44" spans="1:268" s="41" customFormat="1" ht="21.95" customHeight="1">
      <c r="A44" s="80"/>
      <c r="B44" s="111" t="s">
        <v>149</v>
      </c>
      <c r="C44" s="448" t="s">
        <v>147</v>
      </c>
      <c r="D44" s="448"/>
      <c r="E44" s="448"/>
      <c r="F44" s="112"/>
      <c r="G44" s="108">
        <v>23.145</v>
      </c>
      <c r="H44" s="108">
        <v>45.177</v>
      </c>
      <c r="I44" s="108">
        <v>104.81100000000001</v>
      </c>
      <c r="J44" s="7">
        <v>110.075</v>
      </c>
      <c r="K44" s="7">
        <v>153.38800000000001</v>
      </c>
      <c r="L44" s="7">
        <v>377.09800000000001</v>
      </c>
      <c r="M44" s="348"/>
      <c r="N44" s="345"/>
      <c r="O44" s="345"/>
      <c r="P44" s="345"/>
      <c r="Q44" s="345"/>
      <c r="R44" s="345"/>
      <c r="S44" s="345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/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/>
      <c r="CF44" s="342"/>
      <c r="CG44" s="342"/>
      <c r="CH44" s="342"/>
      <c r="CI44" s="342"/>
      <c r="CJ44" s="342"/>
      <c r="CK44" s="342"/>
      <c r="CL44" s="342"/>
      <c r="CM44" s="342"/>
      <c r="CN44" s="342"/>
      <c r="CO44" s="342"/>
      <c r="CP44" s="342"/>
      <c r="CQ44" s="342"/>
      <c r="CR44" s="342"/>
      <c r="CS44" s="342"/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/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/>
      <c r="DV44" s="342"/>
      <c r="DW44" s="342"/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/>
      <c r="EJ44" s="342"/>
      <c r="EK44" s="342"/>
      <c r="EL44" s="342"/>
      <c r="EM44" s="342"/>
      <c r="EN44" s="342"/>
      <c r="EO44" s="342"/>
      <c r="EP44" s="342"/>
      <c r="EQ44" s="342"/>
      <c r="ER44" s="342"/>
      <c r="ES44" s="342"/>
      <c r="ET44" s="342"/>
      <c r="EU44" s="342"/>
      <c r="EV44" s="342"/>
      <c r="EW44" s="342"/>
      <c r="EX44" s="342"/>
      <c r="EY44" s="342"/>
      <c r="EZ44" s="342"/>
      <c r="FA44" s="342"/>
      <c r="FB44" s="342"/>
      <c r="FC44" s="342"/>
      <c r="FD44" s="342"/>
      <c r="FE44" s="342"/>
      <c r="FF44" s="342"/>
      <c r="FG44" s="342"/>
      <c r="FH44" s="342"/>
      <c r="FI44" s="342"/>
      <c r="FJ44" s="342"/>
      <c r="FK44" s="342"/>
      <c r="FL44" s="342"/>
      <c r="FM44" s="342"/>
      <c r="FN44" s="342"/>
      <c r="FO44" s="342"/>
      <c r="FP44" s="342"/>
      <c r="FQ44" s="342"/>
      <c r="FR44" s="342"/>
      <c r="FS44" s="342"/>
      <c r="FT44" s="342"/>
      <c r="FU44" s="342"/>
      <c r="FV44" s="342"/>
      <c r="FW44" s="342"/>
      <c r="FX44" s="342"/>
      <c r="FY44" s="342"/>
      <c r="FZ44" s="342"/>
      <c r="GA44" s="342"/>
      <c r="GB44" s="342"/>
      <c r="GC44" s="342"/>
      <c r="GD44" s="342"/>
      <c r="GE44" s="342"/>
      <c r="GF44" s="342"/>
      <c r="GG44" s="342"/>
      <c r="GH44" s="342"/>
      <c r="GI44" s="342"/>
      <c r="GJ44" s="342"/>
      <c r="GK44" s="342"/>
      <c r="GL44" s="342"/>
      <c r="GM44" s="342"/>
      <c r="GN44" s="342"/>
      <c r="GO44" s="342"/>
      <c r="GP44" s="342"/>
      <c r="GQ44" s="342"/>
      <c r="GR44" s="342"/>
      <c r="GS44" s="342"/>
      <c r="GT44" s="342"/>
      <c r="GU44" s="342"/>
      <c r="GV44" s="342"/>
      <c r="GW44" s="342"/>
      <c r="GX44" s="342"/>
      <c r="GY44" s="342"/>
      <c r="GZ44" s="342"/>
      <c r="HA44" s="342"/>
      <c r="HB44" s="342"/>
      <c r="HC44" s="342"/>
      <c r="HD44" s="342"/>
      <c r="HE44" s="342"/>
      <c r="HF44" s="342"/>
      <c r="HG44" s="342"/>
      <c r="HH44" s="342"/>
      <c r="HI44" s="342"/>
      <c r="HJ44" s="342"/>
      <c r="HK44" s="342"/>
      <c r="HL44" s="342"/>
      <c r="HM44" s="342"/>
      <c r="HN44" s="342"/>
      <c r="HO44" s="342"/>
      <c r="HP44" s="342"/>
      <c r="HQ44" s="342"/>
      <c r="HR44" s="342"/>
      <c r="HS44" s="342"/>
      <c r="HT44" s="342"/>
      <c r="HU44" s="342"/>
      <c r="HV44" s="342"/>
      <c r="HW44" s="342"/>
      <c r="HX44" s="342"/>
      <c r="HY44" s="342"/>
      <c r="HZ44" s="342"/>
      <c r="IA44" s="342"/>
      <c r="IB44" s="342"/>
      <c r="IC44" s="342"/>
      <c r="ID44" s="342"/>
      <c r="IE44" s="342"/>
      <c r="IF44" s="342"/>
      <c r="IG44" s="342"/>
      <c r="IH44" s="342"/>
      <c r="II44" s="342"/>
      <c r="IJ44" s="342"/>
      <c r="IK44" s="342"/>
      <c r="IL44" s="342"/>
      <c r="IM44" s="342"/>
      <c r="IN44" s="342"/>
      <c r="IO44" s="342"/>
      <c r="IP44" s="342"/>
      <c r="IQ44" s="342"/>
      <c r="IR44" s="342"/>
      <c r="IS44" s="342"/>
      <c r="IT44" s="342"/>
      <c r="IU44" s="342"/>
      <c r="IV44" s="342"/>
      <c r="IW44" s="342"/>
      <c r="IX44" s="342"/>
      <c r="IY44" s="342"/>
      <c r="IZ44" s="342"/>
      <c r="JA44" s="342"/>
      <c r="JB44" s="342"/>
      <c r="JC44" s="342"/>
      <c r="JD44" s="342"/>
      <c r="JE44" s="342"/>
      <c r="JF44" s="342"/>
      <c r="JG44" s="342"/>
      <c r="JH44" s="342"/>
    </row>
    <row r="45" spans="1:268" s="41" customFormat="1" ht="15.95" customHeight="1">
      <c r="A45" s="80"/>
      <c r="B45" s="113"/>
      <c r="C45" s="464" t="s">
        <v>146</v>
      </c>
      <c r="D45" s="464"/>
      <c r="E45" s="464"/>
      <c r="F45" s="112"/>
      <c r="G45" s="274"/>
      <c r="H45" s="7"/>
      <c r="I45" s="7"/>
      <c r="J45" s="7"/>
      <c r="K45" s="7"/>
      <c r="L45" s="7"/>
      <c r="M45" s="348"/>
      <c r="N45" s="345"/>
      <c r="O45" s="345"/>
      <c r="P45" s="345"/>
      <c r="Q45" s="345"/>
      <c r="R45" s="345"/>
      <c r="S45" s="345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/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/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2"/>
      <c r="CR45" s="342"/>
      <c r="CS45" s="342"/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/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/>
      <c r="DV45" s="342"/>
      <c r="DW45" s="342"/>
      <c r="DX45" s="342"/>
      <c r="DY45" s="342"/>
      <c r="DZ45" s="342"/>
      <c r="EA45" s="342"/>
      <c r="EB45" s="342"/>
      <c r="EC45" s="342"/>
      <c r="ED45" s="342"/>
      <c r="EE45" s="342"/>
      <c r="EF45" s="342"/>
      <c r="EG45" s="342"/>
      <c r="EH45" s="342"/>
      <c r="EI45" s="342"/>
      <c r="EJ45" s="342"/>
      <c r="EK45" s="342"/>
      <c r="EL45" s="342"/>
      <c r="EM45" s="342"/>
      <c r="EN45" s="342"/>
      <c r="EO45" s="342"/>
      <c r="EP45" s="342"/>
      <c r="EQ45" s="342"/>
      <c r="ER45" s="342"/>
      <c r="ES45" s="342"/>
      <c r="ET45" s="342"/>
      <c r="EU45" s="342"/>
      <c r="EV45" s="342"/>
      <c r="EW45" s="342"/>
      <c r="EX45" s="342"/>
      <c r="EY45" s="342"/>
      <c r="EZ45" s="342"/>
      <c r="FA45" s="342"/>
      <c r="FB45" s="342"/>
      <c r="FC45" s="342"/>
      <c r="FD45" s="342"/>
      <c r="FE45" s="342"/>
      <c r="FF45" s="342"/>
      <c r="FG45" s="342"/>
      <c r="FH45" s="342"/>
      <c r="FI45" s="342"/>
      <c r="FJ45" s="342"/>
      <c r="FK45" s="342"/>
      <c r="FL45" s="342"/>
      <c r="FM45" s="342"/>
      <c r="FN45" s="342"/>
      <c r="FO45" s="342"/>
      <c r="FP45" s="342"/>
      <c r="FQ45" s="342"/>
      <c r="FR45" s="342"/>
      <c r="FS45" s="342"/>
      <c r="FT45" s="342"/>
      <c r="FU45" s="342"/>
      <c r="FV45" s="342"/>
      <c r="FW45" s="342"/>
      <c r="FX45" s="342"/>
      <c r="FY45" s="342"/>
      <c r="FZ45" s="342"/>
      <c r="GA45" s="342"/>
      <c r="GB45" s="342"/>
      <c r="GC45" s="342"/>
      <c r="GD45" s="342"/>
      <c r="GE45" s="342"/>
      <c r="GF45" s="342"/>
      <c r="GG45" s="342"/>
      <c r="GH45" s="342"/>
      <c r="GI45" s="342"/>
      <c r="GJ45" s="342"/>
      <c r="GK45" s="342"/>
      <c r="GL45" s="342"/>
      <c r="GM45" s="342"/>
      <c r="GN45" s="342"/>
      <c r="GO45" s="342"/>
      <c r="GP45" s="342"/>
      <c r="GQ45" s="342"/>
      <c r="GR45" s="342"/>
      <c r="GS45" s="342"/>
      <c r="GT45" s="342"/>
      <c r="GU45" s="342"/>
      <c r="GV45" s="342"/>
      <c r="GW45" s="342"/>
      <c r="GX45" s="342"/>
      <c r="GY45" s="342"/>
      <c r="GZ45" s="342"/>
      <c r="HA45" s="342"/>
      <c r="HB45" s="342"/>
      <c r="HC45" s="342"/>
      <c r="HD45" s="342"/>
      <c r="HE45" s="342"/>
      <c r="HF45" s="342"/>
      <c r="HG45" s="342"/>
      <c r="HH45" s="342"/>
      <c r="HI45" s="342"/>
      <c r="HJ45" s="342"/>
      <c r="HK45" s="342"/>
      <c r="HL45" s="342"/>
      <c r="HM45" s="342"/>
      <c r="HN45" s="342"/>
      <c r="HO45" s="342"/>
      <c r="HP45" s="342"/>
      <c r="HQ45" s="342"/>
      <c r="HR45" s="342"/>
      <c r="HS45" s="342"/>
      <c r="HT45" s="342"/>
      <c r="HU45" s="342"/>
      <c r="HV45" s="342"/>
      <c r="HW45" s="342"/>
      <c r="HX45" s="342"/>
      <c r="HY45" s="342"/>
      <c r="HZ45" s="342"/>
      <c r="IA45" s="342"/>
      <c r="IB45" s="342"/>
      <c r="IC45" s="342"/>
      <c r="ID45" s="342"/>
      <c r="IE45" s="342"/>
      <c r="IF45" s="342"/>
      <c r="IG45" s="342"/>
      <c r="IH45" s="342"/>
      <c r="II45" s="342"/>
      <c r="IJ45" s="342"/>
      <c r="IK45" s="342"/>
      <c r="IL45" s="342"/>
      <c r="IM45" s="342"/>
      <c r="IN45" s="342"/>
      <c r="IO45" s="342"/>
      <c r="IP45" s="342"/>
      <c r="IQ45" s="342"/>
      <c r="IR45" s="342"/>
      <c r="IS45" s="342"/>
      <c r="IT45" s="342"/>
      <c r="IU45" s="342"/>
      <c r="IV45" s="342"/>
      <c r="IW45" s="342"/>
      <c r="IX45" s="342"/>
      <c r="IY45" s="342"/>
      <c r="IZ45" s="342"/>
      <c r="JA45" s="342"/>
      <c r="JB45" s="342"/>
      <c r="JC45" s="342"/>
      <c r="JD45" s="342"/>
      <c r="JE45" s="342"/>
      <c r="JF45" s="342"/>
      <c r="JG45" s="342"/>
      <c r="JH45" s="342"/>
    </row>
    <row r="46" spans="1:268" s="41" customFormat="1" ht="9" customHeight="1">
      <c r="A46" s="80"/>
      <c r="B46" s="114"/>
      <c r="C46" s="22"/>
      <c r="D46" s="22"/>
      <c r="E46" s="22"/>
      <c r="F46" s="22"/>
      <c r="G46" s="7"/>
      <c r="H46" s="7"/>
      <c r="I46" s="7"/>
      <c r="J46" s="7"/>
      <c r="K46" s="7"/>
      <c r="L46" s="7"/>
      <c r="M46" s="348"/>
      <c r="N46" s="345"/>
      <c r="O46" s="345"/>
      <c r="P46" s="345"/>
      <c r="Q46" s="345"/>
      <c r="R46" s="345"/>
      <c r="S46" s="345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/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/>
      <c r="CF46" s="342"/>
      <c r="CG46" s="342"/>
      <c r="CH46" s="342"/>
      <c r="CI46" s="342"/>
      <c r="CJ46" s="342"/>
      <c r="CK46" s="342"/>
      <c r="CL46" s="342"/>
      <c r="CM46" s="342"/>
      <c r="CN46" s="342"/>
      <c r="CO46" s="342"/>
      <c r="CP46" s="342"/>
      <c r="CQ46" s="342"/>
      <c r="CR46" s="342"/>
      <c r="CS46" s="342"/>
      <c r="CT46" s="342"/>
      <c r="CU46" s="342"/>
      <c r="CV46" s="342"/>
      <c r="CW46" s="342"/>
      <c r="CX46" s="342"/>
      <c r="CY46" s="342"/>
      <c r="CZ46" s="342"/>
      <c r="DA46" s="342"/>
      <c r="DB46" s="342"/>
      <c r="DC46" s="342"/>
      <c r="DD46" s="342"/>
      <c r="DE46" s="342"/>
      <c r="DF46" s="342"/>
      <c r="DG46" s="342"/>
      <c r="DH46" s="342"/>
      <c r="DI46" s="342"/>
      <c r="DJ46" s="342"/>
      <c r="DK46" s="342"/>
      <c r="DL46" s="342"/>
      <c r="DM46" s="342"/>
      <c r="DN46" s="342"/>
      <c r="DO46" s="342"/>
      <c r="DP46" s="342"/>
      <c r="DQ46" s="342"/>
      <c r="DR46" s="342"/>
      <c r="DS46" s="342"/>
      <c r="DT46" s="342"/>
      <c r="DU46" s="342"/>
      <c r="DV46" s="342"/>
      <c r="DW46" s="342"/>
      <c r="DX46" s="342"/>
      <c r="DY46" s="342"/>
      <c r="DZ46" s="342"/>
      <c r="EA46" s="342"/>
      <c r="EB46" s="342"/>
      <c r="EC46" s="342"/>
      <c r="ED46" s="342"/>
      <c r="EE46" s="342"/>
      <c r="EF46" s="342"/>
      <c r="EG46" s="342"/>
      <c r="EH46" s="342"/>
      <c r="EI46" s="342"/>
      <c r="EJ46" s="342"/>
      <c r="EK46" s="342"/>
      <c r="EL46" s="342"/>
      <c r="EM46" s="342"/>
      <c r="EN46" s="342"/>
      <c r="EO46" s="342"/>
      <c r="EP46" s="342"/>
      <c r="EQ46" s="342"/>
      <c r="ER46" s="342"/>
      <c r="ES46" s="342"/>
      <c r="ET46" s="342"/>
      <c r="EU46" s="342"/>
      <c r="EV46" s="342"/>
      <c r="EW46" s="342"/>
      <c r="EX46" s="342"/>
      <c r="EY46" s="342"/>
      <c r="EZ46" s="342"/>
      <c r="FA46" s="342"/>
      <c r="FB46" s="342"/>
      <c r="FC46" s="342"/>
      <c r="FD46" s="342"/>
      <c r="FE46" s="342"/>
      <c r="FF46" s="342"/>
      <c r="FG46" s="342"/>
      <c r="FH46" s="342"/>
      <c r="FI46" s="342"/>
      <c r="FJ46" s="342"/>
      <c r="FK46" s="342"/>
      <c r="FL46" s="342"/>
      <c r="FM46" s="342"/>
      <c r="FN46" s="342"/>
      <c r="FO46" s="342"/>
      <c r="FP46" s="342"/>
      <c r="FQ46" s="342"/>
      <c r="FR46" s="342"/>
      <c r="FS46" s="342"/>
      <c r="FT46" s="342"/>
      <c r="FU46" s="342"/>
      <c r="FV46" s="342"/>
      <c r="FW46" s="342"/>
      <c r="FX46" s="342"/>
      <c r="FY46" s="342"/>
      <c r="FZ46" s="342"/>
      <c r="GA46" s="342"/>
      <c r="GB46" s="342"/>
      <c r="GC46" s="342"/>
      <c r="GD46" s="342"/>
      <c r="GE46" s="342"/>
      <c r="GF46" s="342"/>
      <c r="GG46" s="342"/>
      <c r="GH46" s="342"/>
      <c r="GI46" s="342"/>
      <c r="GJ46" s="342"/>
      <c r="GK46" s="342"/>
      <c r="GL46" s="342"/>
      <c r="GM46" s="342"/>
      <c r="GN46" s="342"/>
      <c r="GO46" s="342"/>
      <c r="GP46" s="342"/>
      <c r="GQ46" s="342"/>
      <c r="GR46" s="342"/>
      <c r="GS46" s="342"/>
      <c r="GT46" s="342"/>
      <c r="GU46" s="342"/>
      <c r="GV46" s="342"/>
      <c r="GW46" s="342"/>
      <c r="GX46" s="342"/>
      <c r="GY46" s="342"/>
      <c r="GZ46" s="342"/>
      <c r="HA46" s="342"/>
      <c r="HB46" s="342"/>
      <c r="HC46" s="342"/>
      <c r="HD46" s="342"/>
      <c r="HE46" s="342"/>
      <c r="HF46" s="342"/>
      <c r="HG46" s="342"/>
      <c r="HH46" s="342"/>
      <c r="HI46" s="342"/>
      <c r="HJ46" s="342"/>
      <c r="HK46" s="342"/>
      <c r="HL46" s="342"/>
      <c r="HM46" s="342"/>
      <c r="HN46" s="342"/>
      <c r="HO46" s="342"/>
      <c r="HP46" s="342"/>
      <c r="HQ46" s="342"/>
      <c r="HR46" s="342"/>
      <c r="HS46" s="342"/>
      <c r="HT46" s="342"/>
      <c r="HU46" s="342"/>
      <c r="HV46" s="342"/>
      <c r="HW46" s="342"/>
      <c r="HX46" s="342"/>
      <c r="HY46" s="342"/>
      <c r="HZ46" s="342"/>
      <c r="IA46" s="342"/>
      <c r="IB46" s="342"/>
      <c r="IC46" s="342"/>
      <c r="ID46" s="342"/>
      <c r="IE46" s="342"/>
      <c r="IF46" s="342"/>
      <c r="IG46" s="342"/>
      <c r="IH46" s="342"/>
      <c r="II46" s="342"/>
      <c r="IJ46" s="342"/>
      <c r="IK46" s="342"/>
      <c r="IL46" s="342"/>
      <c r="IM46" s="342"/>
      <c r="IN46" s="342"/>
      <c r="IO46" s="342"/>
      <c r="IP46" s="342"/>
      <c r="IQ46" s="342"/>
      <c r="IR46" s="342"/>
      <c r="IS46" s="342"/>
      <c r="IT46" s="342"/>
      <c r="IU46" s="342"/>
      <c r="IV46" s="342"/>
      <c r="IW46" s="342"/>
      <c r="IX46" s="342"/>
      <c r="IY46" s="342"/>
      <c r="IZ46" s="342"/>
      <c r="JA46" s="342"/>
      <c r="JB46" s="342"/>
      <c r="JC46" s="342"/>
      <c r="JD46" s="342"/>
      <c r="JE46" s="342"/>
      <c r="JF46" s="342"/>
      <c r="JG46" s="342"/>
      <c r="JH46" s="342"/>
    </row>
    <row r="47" spans="1:268" s="13" customFormat="1" ht="20.100000000000001" customHeight="1">
      <c r="A47" s="100" t="s">
        <v>80</v>
      </c>
      <c r="B47" s="460" t="s">
        <v>19</v>
      </c>
      <c r="C47" s="460"/>
      <c r="D47" s="460"/>
      <c r="E47" s="460"/>
      <c r="F47" s="106"/>
      <c r="G47" s="102">
        <f>SUM(G49:G51)</f>
        <v>10372.339</v>
      </c>
      <c r="H47" s="102">
        <f>H49+H50+H51</f>
        <v>10689.673000000001</v>
      </c>
      <c r="I47" s="102">
        <f>I49+I51+I50</f>
        <v>11506.334000000001</v>
      </c>
      <c r="J47" s="102">
        <f>J49+J51+J50</f>
        <v>11427.906999999999</v>
      </c>
      <c r="K47" s="102">
        <f>K49+K51+K50</f>
        <v>12410.294</v>
      </c>
      <c r="L47" s="102">
        <f>L49+L51+L50</f>
        <v>13396.757</v>
      </c>
      <c r="M47" s="348"/>
      <c r="N47" s="345"/>
      <c r="O47" s="345"/>
      <c r="P47" s="345"/>
      <c r="Q47" s="345"/>
      <c r="R47" s="345"/>
      <c r="S47" s="345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/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/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/>
      <c r="CF47" s="342"/>
      <c r="CG47" s="342"/>
      <c r="CH47" s="342"/>
      <c r="CI47" s="342"/>
      <c r="CJ47" s="342"/>
      <c r="CK47" s="342"/>
      <c r="CL47" s="342"/>
      <c r="CM47" s="342"/>
      <c r="CN47" s="342"/>
      <c r="CO47" s="342"/>
      <c r="CP47" s="342"/>
      <c r="CQ47" s="342"/>
      <c r="CR47" s="342"/>
      <c r="CS47" s="342"/>
      <c r="CT47" s="342"/>
      <c r="CU47" s="342"/>
      <c r="CV47" s="342"/>
      <c r="CW47" s="342"/>
      <c r="CX47" s="342"/>
      <c r="CY47" s="342"/>
      <c r="CZ47" s="342"/>
      <c r="DA47" s="342"/>
      <c r="DB47" s="342"/>
      <c r="DC47" s="342"/>
      <c r="DD47" s="342"/>
      <c r="DE47" s="342"/>
      <c r="DF47" s="342"/>
      <c r="DG47" s="342"/>
      <c r="DH47" s="342"/>
      <c r="DI47" s="342"/>
      <c r="DJ47" s="342"/>
      <c r="DK47" s="342"/>
      <c r="DL47" s="342"/>
      <c r="DM47" s="342"/>
      <c r="DN47" s="342"/>
      <c r="DO47" s="342"/>
      <c r="DP47" s="342"/>
      <c r="DQ47" s="342"/>
      <c r="DR47" s="342"/>
      <c r="DS47" s="342"/>
      <c r="DT47" s="342"/>
      <c r="DU47" s="342"/>
      <c r="DV47" s="342"/>
      <c r="DW47" s="342"/>
      <c r="DX47" s="342"/>
      <c r="DY47" s="342"/>
      <c r="DZ47" s="342"/>
      <c r="EA47" s="342"/>
      <c r="EB47" s="342"/>
      <c r="EC47" s="342"/>
      <c r="ED47" s="342"/>
      <c r="EE47" s="342"/>
      <c r="EF47" s="342"/>
      <c r="EG47" s="342"/>
      <c r="EH47" s="342"/>
      <c r="EI47" s="342"/>
      <c r="EJ47" s="342"/>
      <c r="EK47" s="342"/>
      <c r="EL47" s="342"/>
      <c r="EM47" s="342"/>
      <c r="EN47" s="342"/>
      <c r="EO47" s="342"/>
      <c r="EP47" s="342"/>
      <c r="EQ47" s="342"/>
      <c r="ER47" s="342"/>
      <c r="ES47" s="342"/>
      <c r="ET47" s="342"/>
      <c r="EU47" s="342"/>
      <c r="EV47" s="342"/>
      <c r="EW47" s="342"/>
      <c r="EX47" s="342"/>
      <c r="EY47" s="342"/>
      <c r="EZ47" s="342"/>
      <c r="FA47" s="342"/>
      <c r="FB47" s="342"/>
      <c r="FC47" s="342"/>
      <c r="FD47" s="342"/>
      <c r="FE47" s="342"/>
      <c r="FF47" s="342"/>
      <c r="FG47" s="342"/>
      <c r="FH47" s="342"/>
      <c r="FI47" s="342"/>
      <c r="FJ47" s="342"/>
      <c r="FK47" s="342"/>
      <c r="FL47" s="342"/>
      <c r="FM47" s="342"/>
      <c r="FN47" s="342"/>
      <c r="FO47" s="342"/>
      <c r="FP47" s="342"/>
      <c r="FQ47" s="342"/>
      <c r="FR47" s="342"/>
      <c r="FS47" s="342"/>
      <c r="FT47" s="342"/>
      <c r="FU47" s="342"/>
      <c r="FV47" s="342"/>
      <c r="FW47" s="342"/>
      <c r="FX47" s="342"/>
      <c r="FY47" s="342"/>
      <c r="FZ47" s="342"/>
      <c r="GA47" s="342"/>
      <c r="GB47" s="342"/>
      <c r="GC47" s="342"/>
      <c r="GD47" s="342"/>
      <c r="GE47" s="342"/>
      <c r="GF47" s="342"/>
      <c r="GG47" s="342"/>
      <c r="GH47" s="342"/>
      <c r="GI47" s="342"/>
      <c r="GJ47" s="342"/>
      <c r="GK47" s="342"/>
      <c r="GL47" s="342"/>
      <c r="GM47" s="342"/>
      <c r="GN47" s="342"/>
      <c r="GO47" s="342"/>
      <c r="GP47" s="342"/>
      <c r="GQ47" s="342"/>
      <c r="GR47" s="342"/>
      <c r="GS47" s="342"/>
      <c r="GT47" s="342"/>
      <c r="GU47" s="342"/>
      <c r="GV47" s="342"/>
      <c r="GW47" s="342"/>
      <c r="GX47" s="342"/>
      <c r="GY47" s="342"/>
      <c r="GZ47" s="342"/>
      <c r="HA47" s="342"/>
      <c r="HB47" s="342"/>
      <c r="HC47" s="342"/>
      <c r="HD47" s="342"/>
      <c r="HE47" s="342"/>
      <c r="HF47" s="342"/>
      <c r="HG47" s="342"/>
      <c r="HH47" s="342"/>
      <c r="HI47" s="342"/>
      <c r="HJ47" s="342"/>
      <c r="HK47" s="342"/>
      <c r="HL47" s="342"/>
      <c r="HM47" s="342"/>
      <c r="HN47" s="342"/>
      <c r="HO47" s="342"/>
      <c r="HP47" s="342"/>
      <c r="HQ47" s="342"/>
      <c r="HR47" s="342"/>
      <c r="HS47" s="342"/>
      <c r="HT47" s="342"/>
      <c r="HU47" s="342"/>
      <c r="HV47" s="342"/>
      <c r="HW47" s="342"/>
      <c r="HX47" s="342"/>
      <c r="HY47" s="342"/>
      <c r="HZ47" s="342"/>
      <c r="IA47" s="342"/>
      <c r="IB47" s="342"/>
      <c r="IC47" s="342"/>
      <c r="ID47" s="342"/>
      <c r="IE47" s="342"/>
      <c r="IF47" s="342"/>
      <c r="IG47" s="342"/>
      <c r="IH47" s="342"/>
      <c r="II47" s="342"/>
      <c r="IJ47" s="342"/>
      <c r="IK47" s="342"/>
      <c r="IL47" s="342"/>
      <c r="IM47" s="342"/>
      <c r="IN47" s="342"/>
      <c r="IO47" s="342"/>
      <c r="IP47" s="342"/>
      <c r="IQ47" s="342"/>
      <c r="IR47" s="342"/>
      <c r="IS47" s="342"/>
      <c r="IT47" s="342"/>
      <c r="IU47" s="342"/>
      <c r="IV47" s="342"/>
      <c r="IW47" s="342"/>
      <c r="IX47" s="342"/>
      <c r="IY47" s="342"/>
      <c r="IZ47" s="342"/>
      <c r="JA47" s="342"/>
      <c r="JB47" s="342"/>
      <c r="JC47" s="342"/>
      <c r="JD47" s="342"/>
      <c r="JE47" s="342"/>
      <c r="JF47" s="342"/>
      <c r="JG47" s="342"/>
      <c r="JH47" s="342"/>
    </row>
    <row r="48" spans="1:268" s="104" customFormat="1" ht="20.100000000000001" customHeight="1">
      <c r="A48" s="80"/>
      <c r="B48" s="457" t="s">
        <v>8</v>
      </c>
      <c r="C48" s="457"/>
      <c r="D48" s="457"/>
      <c r="E48" s="457"/>
      <c r="F48" s="22"/>
      <c r="G48" s="108"/>
      <c r="H48" s="108"/>
      <c r="I48" s="108"/>
      <c r="J48" s="7"/>
      <c r="K48" s="7"/>
      <c r="L48" s="7"/>
      <c r="M48" s="348"/>
      <c r="N48" s="345"/>
      <c r="O48" s="345"/>
      <c r="P48" s="345"/>
      <c r="Q48" s="345"/>
      <c r="R48" s="345"/>
      <c r="S48" s="345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  <c r="AZ48" s="349"/>
      <c r="BA48" s="349"/>
      <c r="BB48" s="349"/>
      <c r="BC48" s="349"/>
      <c r="BD48" s="349"/>
      <c r="BE48" s="349"/>
      <c r="BF48" s="349"/>
      <c r="BG48" s="349"/>
      <c r="BH48" s="349"/>
      <c r="BI48" s="349"/>
      <c r="BJ48" s="349"/>
      <c r="BK48" s="349"/>
      <c r="BL48" s="349"/>
      <c r="BM48" s="349"/>
      <c r="BN48" s="349"/>
      <c r="BO48" s="349"/>
      <c r="BP48" s="349"/>
      <c r="BQ48" s="349"/>
      <c r="BR48" s="349"/>
      <c r="BS48" s="349"/>
      <c r="BT48" s="349"/>
      <c r="BU48" s="349"/>
      <c r="BV48" s="349"/>
      <c r="BW48" s="349"/>
      <c r="BX48" s="349"/>
      <c r="BY48" s="349"/>
      <c r="BZ48" s="349"/>
      <c r="CA48" s="349"/>
      <c r="CB48" s="349"/>
      <c r="CC48" s="349"/>
      <c r="CD48" s="349"/>
      <c r="CE48" s="349"/>
      <c r="CF48" s="349"/>
      <c r="CG48" s="349"/>
      <c r="CH48" s="349"/>
      <c r="CI48" s="349"/>
      <c r="CJ48" s="349"/>
      <c r="CK48" s="349"/>
      <c r="CL48" s="349"/>
      <c r="CM48" s="349"/>
      <c r="CN48" s="349"/>
      <c r="CO48" s="349"/>
      <c r="CP48" s="349"/>
      <c r="CQ48" s="349"/>
      <c r="CR48" s="349"/>
      <c r="CS48" s="349"/>
      <c r="CT48" s="349"/>
      <c r="CU48" s="349"/>
      <c r="CV48" s="349"/>
      <c r="CW48" s="349"/>
      <c r="CX48" s="349"/>
      <c r="CY48" s="349"/>
      <c r="CZ48" s="349"/>
      <c r="DA48" s="349"/>
      <c r="DB48" s="349"/>
      <c r="DC48" s="349"/>
      <c r="DD48" s="349"/>
      <c r="DE48" s="349"/>
      <c r="DF48" s="349"/>
      <c r="DG48" s="349"/>
      <c r="DH48" s="349"/>
      <c r="DI48" s="349"/>
      <c r="DJ48" s="349"/>
      <c r="DK48" s="349"/>
      <c r="DL48" s="349"/>
      <c r="DM48" s="349"/>
      <c r="DN48" s="349"/>
      <c r="DO48" s="349"/>
      <c r="DP48" s="349"/>
      <c r="DQ48" s="349"/>
      <c r="DR48" s="349"/>
      <c r="DS48" s="349"/>
      <c r="DT48" s="349"/>
      <c r="DU48" s="349"/>
      <c r="DV48" s="349"/>
      <c r="DW48" s="349"/>
      <c r="DX48" s="349"/>
      <c r="DY48" s="349"/>
      <c r="DZ48" s="349"/>
      <c r="EA48" s="349"/>
      <c r="EB48" s="349"/>
      <c r="EC48" s="349"/>
      <c r="ED48" s="349"/>
      <c r="EE48" s="349"/>
      <c r="EF48" s="349"/>
      <c r="EG48" s="349"/>
      <c r="EH48" s="349"/>
      <c r="EI48" s="349"/>
      <c r="EJ48" s="349"/>
      <c r="EK48" s="349"/>
      <c r="EL48" s="349"/>
      <c r="EM48" s="349"/>
      <c r="EN48" s="349"/>
      <c r="EO48" s="349"/>
      <c r="EP48" s="349"/>
      <c r="EQ48" s="349"/>
      <c r="ER48" s="349"/>
      <c r="ES48" s="349"/>
      <c r="ET48" s="349"/>
      <c r="EU48" s="349"/>
      <c r="EV48" s="349"/>
      <c r="EW48" s="349"/>
      <c r="EX48" s="349"/>
      <c r="EY48" s="349"/>
      <c r="EZ48" s="349"/>
      <c r="FA48" s="349"/>
      <c r="FB48" s="349"/>
      <c r="FC48" s="349"/>
      <c r="FD48" s="349"/>
      <c r="FE48" s="349"/>
      <c r="FF48" s="349"/>
      <c r="FG48" s="349"/>
      <c r="FH48" s="349"/>
      <c r="FI48" s="349"/>
      <c r="FJ48" s="349"/>
      <c r="FK48" s="349"/>
      <c r="FL48" s="349"/>
      <c r="FM48" s="349"/>
      <c r="FN48" s="349"/>
      <c r="FO48" s="349"/>
      <c r="FP48" s="349"/>
      <c r="FQ48" s="349"/>
      <c r="FR48" s="349"/>
      <c r="FS48" s="349"/>
      <c r="FT48" s="349"/>
      <c r="FU48" s="349"/>
      <c r="FV48" s="349"/>
      <c r="FW48" s="349"/>
      <c r="FX48" s="349"/>
      <c r="FY48" s="349"/>
      <c r="FZ48" s="349"/>
      <c r="GA48" s="349"/>
      <c r="GB48" s="349"/>
      <c r="GC48" s="349"/>
      <c r="GD48" s="349"/>
      <c r="GE48" s="349"/>
      <c r="GF48" s="349"/>
      <c r="GG48" s="349"/>
      <c r="GH48" s="349"/>
      <c r="GI48" s="349"/>
      <c r="GJ48" s="349"/>
      <c r="GK48" s="349"/>
      <c r="GL48" s="349"/>
      <c r="GM48" s="349"/>
      <c r="GN48" s="349"/>
      <c r="GO48" s="349"/>
      <c r="GP48" s="349"/>
      <c r="GQ48" s="349"/>
      <c r="GR48" s="349"/>
      <c r="GS48" s="349"/>
      <c r="GT48" s="349"/>
      <c r="GU48" s="349"/>
      <c r="GV48" s="349"/>
      <c r="GW48" s="349"/>
      <c r="GX48" s="349"/>
      <c r="GY48" s="349"/>
      <c r="GZ48" s="349"/>
      <c r="HA48" s="349"/>
      <c r="HB48" s="349"/>
      <c r="HC48" s="349"/>
      <c r="HD48" s="349"/>
      <c r="HE48" s="349"/>
      <c r="HF48" s="349"/>
      <c r="HG48" s="349"/>
      <c r="HH48" s="349"/>
      <c r="HI48" s="349"/>
      <c r="HJ48" s="349"/>
      <c r="HK48" s="349"/>
      <c r="HL48" s="349"/>
      <c r="HM48" s="349"/>
      <c r="HN48" s="349"/>
      <c r="HO48" s="349"/>
      <c r="HP48" s="349"/>
      <c r="HQ48" s="349"/>
      <c r="HR48" s="349"/>
      <c r="HS48" s="349"/>
      <c r="HT48" s="349"/>
      <c r="HU48" s="349"/>
      <c r="HV48" s="349"/>
      <c r="HW48" s="349"/>
      <c r="HX48" s="349"/>
      <c r="HY48" s="349"/>
      <c r="HZ48" s="349"/>
      <c r="IA48" s="349"/>
      <c r="IB48" s="349"/>
      <c r="IC48" s="349"/>
      <c r="ID48" s="349"/>
      <c r="IE48" s="349"/>
      <c r="IF48" s="349"/>
      <c r="IG48" s="349"/>
      <c r="IH48" s="349"/>
      <c r="II48" s="349"/>
      <c r="IJ48" s="349"/>
      <c r="IK48" s="349"/>
      <c r="IL48" s="349"/>
      <c r="IM48" s="349"/>
      <c r="IN48" s="349"/>
      <c r="IO48" s="349"/>
      <c r="IP48" s="349"/>
      <c r="IQ48" s="349"/>
      <c r="IR48" s="349"/>
      <c r="IS48" s="349"/>
      <c r="IT48" s="349"/>
      <c r="IU48" s="349"/>
      <c r="IV48" s="349"/>
      <c r="IW48" s="349"/>
      <c r="IX48" s="349"/>
      <c r="IY48" s="349"/>
      <c r="IZ48" s="349"/>
      <c r="JA48" s="349"/>
      <c r="JB48" s="349"/>
      <c r="JC48" s="349"/>
      <c r="JD48" s="349"/>
      <c r="JE48" s="349"/>
      <c r="JF48" s="349"/>
      <c r="JG48" s="349"/>
      <c r="JH48" s="349"/>
    </row>
    <row r="49" spans="1:268" s="41" customFormat="1" ht="20.100000000000001" customHeight="1">
      <c r="A49" s="80"/>
      <c r="B49" s="115">
        <v>9.1</v>
      </c>
      <c r="C49" s="462" t="s">
        <v>171</v>
      </c>
      <c r="D49" s="462"/>
      <c r="E49" s="462"/>
      <c r="F49" s="22"/>
      <c r="G49" s="108">
        <v>2227.826</v>
      </c>
      <c r="H49" s="108">
        <v>2649.98</v>
      </c>
      <c r="I49" s="108">
        <v>2462.8310000000001</v>
      </c>
      <c r="J49" s="108">
        <v>2716.7959999999998</v>
      </c>
      <c r="K49" s="108">
        <v>2876.35</v>
      </c>
      <c r="L49" s="108">
        <v>3586.5140000000001</v>
      </c>
      <c r="M49" s="348"/>
      <c r="N49" s="345"/>
      <c r="O49" s="345"/>
      <c r="P49" s="345"/>
      <c r="Q49" s="345"/>
      <c r="R49" s="345"/>
      <c r="S49" s="345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/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/>
      <c r="CF49" s="342"/>
      <c r="CG49" s="342"/>
      <c r="CH49" s="342"/>
      <c r="CI49" s="342"/>
      <c r="CJ49" s="342"/>
      <c r="CK49" s="342"/>
      <c r="CL49" s="342"/>
      <c r="CM49" s="342"/>
      <c r="CN49" s="342"/>
      <c r="CO49" s="342"/>
      <c r="CP49" s="342"/>
      <c r="CQ49" s="342"/>
      <c r="CR49" s="342"/>
      <c r="CS49" s="342"/>
      <c r="CT49" s="342"/>
      <c r="CU49" s="342"/>
      <c r="CV49" s="342"/>
      <c r="CW49" s="342"/>
      <c r="CX49" s="342"/>
      <c r="CY49" s="342"/>
      <c r="CZ49" s="342"/>
      <c r="DA49" s="342"/>
      <c r="DB49" s="342"/>
      <c r="DC49" s="342"/>
      <c r="DD49" s="342"/>
      <c r="DE49" s="342"/>
      <c r="DF49" s="342"/>
      <c r="DG49" s="342"/>
      <c r="DH49" s="342"/>
      <c r="DI49" s="342"/>
      <c r="DJ49" s="342"/>
      <c r="DK49" s="342"/>
      <c r="DL49" s="342"/>
      <c r="DM49" s="342"/>
      <c r="DN49" s="342"/>
      <c r="DO49" s="342"/>
      <c r="DP49" s="342"/>
      <c r="DQ49" s="342"/>
      <c r="DR49" s="342"/>
      <c r="DS49" s="342"/>
      <c r="DT49" s="342"/>
      <c r="DU49" s="342"/>
      <c r="DV49" s="342"/>
      <c r="DW49" s="342"/>
      <c r="DX49" s="342"/>
      <c r="DY49" s="342"/>
      <c r="DZ49" s="342"/>
      <c r="EA49" s="342"/>
      <c r="EB49" s="342"/>
      <c r="EC49" s="342"/>
      <c r="ED49" s="342"/>
      <c r="EE49" s="342"/>
      <c r="EF49" s="342"/>
      <c r="EG49" s="342"/>
      <c r="EH49" s="342"/>
      <c r="EI49" s="342"/>
      <c r="EJ49" s="342"/>
      <c r="EK49" s="342"/>
      <c r="EL49" s="342"/>
      <c r="EM49" s="342"/>
      <c r="EN49" s="342"/>
      <c r="EO49" s="342"/>
      <c r="EP49" s="342"/>
      <c r="EQ49" s="342"/>
      <c r="ER49" s="342"/>
      <c r="ES49" s="342"/>
      <c r="ET49" s="342"/>
      <c r="EU49" s="342"/>
      <c r="EV49" s="342"/>
      <c r="EW49" s="342"/>
      <c r="EX49" s="342"/>
      <c r="EY49" s="342"/>
      <c r="EZ49" s="342"/>
      <c r="FA49" s="342"/>
      <c r="FB49" s="342"/>
      <c r="FC49" s="342"/>
      <c r="FD49" s="342"/>
      <c r="FE49" s="342"/>
      <c r="FF49" s="342"/>
      <c r="FG49" s="342"/>
      <c r="FH49" s="342"/>
      <c r="FI49" s="342"/>
      <c r="FJ49" s="342"/>
      <c r="FK49" s="342"/>
      <c r="FL49" s="342"/>
      <c r="FM49" s="342"/>
      <c r="FN49" s="342"/>
      <c r="FO49" s="342"/>
      <c r="FP49" s="342"/>
      <c r="FQ49" s="342"/>
      <c r="FR49" s="342"/>
      <c r="FS49" s="342"/>
      <c r="FT49" s="342"/>
      <c r="FU49" s="342"/>
      <c r="FV49" s="342"/>
      <c r="FW49" s="342"/>
      <c r="FX49" s="342"/>
      <c r="FY49" s="342"/>
      <c r="FZ49" s="342"/>
      <c r="GA49" s="342"/>
      <c r="GB49" s="342"/>
      <c r="GC49" s="342"/>
      <c r="GD49" s="342"/>
      <c r="GE49" s="342"/>
      <c r="GF49" s="342"/>
      <c r="GG49" s="342"/>
      <c r="GH49" s="342"/>
      <c r="GI49" s="342"/>
      <c r="GJ49" s="342"/>
      <c r="GK49" s="342"/>
      <c r="GL49" s="342"/>
      <c r="GM49" s="342"/>
      <c r="GN49" s="342"/>
      <c r="GO49" s="342"/>
      <c r="GP49" s="342"/>
      <c r="GQ49" s="342"/>
      <c r="GR49" s="342"/>
      <c r="GS49" s="342"/>
      <c r="GT49" s="342"/>
      <c r="GU49" s="342"/>
      <c r="GV49" s="342"/>
      <c r="GW49" s="342"/>
      <c r="GX49" s="342"/>
      <c r="GY49" s="342"/>
      <c r="GZ49" s="342"/>
      <c r="HA49" s="342"/>
      <c r="HB49" s="342"/>
      <c r="HC49" s="342"/>
      <c r="HD49" s="342"/>
      <c r="HE49" s="342"/>
      <c r="HF49" s="342"/>
      <c r="HG49" s="342"/>
      <c r="HH49" s="342"/>
      <c r="HI49" s="342"/>
      <c r="HJ49" s="342"/>
      <c r="HK49" s="342"/>
      <c r="HL49" s="342"/>
      <c r="HM49" s="342"/>
      <c r="HN49" s="342"/>
      <c r="HO49" s="342"/>
      <c r="HP49" s="342"/>
      <c r="HQ49" s="342"/>
      <c r="HR49" s="342"/>
      <c r="HS49" s="342"/>
      <c r="HT49" s="342"/>
      <c r="HU49" s="342"/>
      <c r="HV49" s="342"/>
      <c r="HW49" s="342"/>
      <c r="HX49" s="342"/>
      <c r="HY49" s="342"/>
      <c r="HZ49" s="342"/>
      <c r="IA49" s="342"/>
      <c r="IB49" s="342"/>
      <c r="IC49" s="342"/>
      <c r="ID49" s="342"/>
      <c r="IE49" s="342"/>
      <c r="IF49" s="342"/>
      <c r="IG49" s="342"/>
      <c r="IH49" s="342"/>
      <c r="II49" s="342"/>
      <c r="IJ49" s="342"/>
      <c r="IK49" s="342"/>
      <c r="IL49" s="342"/>
      <c r="IM49" s="342"/>
      <c r="IN49" s="342"/>
      <c r="IO49" s="342"/>
      <c r="IP49" s="342"/>
      <c r="IQ49" s="342"/>
      <c r="IR49" s="342"/>
      <c r="IS49" s="342"/>
      <c r="IT49" s="342"/>
      <c r="IU49" s="342"/>
      <c r="IV49" s="342"/>
      <c r="IW49" s="342"/>
      <c r="IX49" s="342"/>
      <c r="IY49" s="342"/>
      <c r="IZ49" s="342"/>
      <c r="JA49" s="342"/>
      <c r="JB49" s="342"/>
      <c r="JC49" s="342"/>
      <c r="JD49" s="342"/>
      <c r="JE49" s="342"/>
      <c r="JF49" s="342"/>
      <c r="JG49" s="342"/>
      <c r="JH49" s="342"/>
    </row>
    <row r="50" spans="1:268" ht="20.100000000000001" customHeight="1">
      <c r="A50" s="80"/>
      <c r="B50" s="116" t="s">
        <v>91</v>
      </c>
      <c r="C50" s="462" t="s">
        <v>172</v>
      </c>
      <c r="D50" s="462"/>
      <c r="E50" s="462"/>
      <c r="F50" s="17"/>
      <c r="G50" s="108">
        <v>7623.2650000000003</v>
      </c>
      <c r="H50" s="108">
        <f>7533.191-0.028</f>
        <v>7533.1629999999996</v>
      </c>
      <c r="I50" s="108">
        <v>8451.9110000000001</v>
      </c>
      <c r="J50" s="108">
        <v>7874.9750000000004</v>
      </c>
      <c r="K50" s="108">
        <v>8734.2209999999995</v>
      </c>
      <c r="L50" s="108">
        <v>8832.1839999999993</v>
      </c>
      <c r="M50" s="348"/>
      <c r="N50" s="345"/>
      <c r="O50" s="345"/>
      <c r="P50" s="345"/>
      <c r="Q50" s="345"/>
      <c r="R50" s="345"/>
      <c r="S50" s="345"/>
    </row>
    <row r="51" spans="1:268" ht="20.100000000000001" customHeight="1">
      <c r="A51" s="80"/>
      <c r="B51" s="115" t="s">
        <v>99</v>
      </c>
      <c r="C51" s="448" t="s">
        <v>173</v>
      </c>
      <c r="D51" s="448"/>
      <c r="E51" s="448"/>
      <c r="F51" s="17"/>
      <c r="G51" s="108">
        <v>521.24800000000005</v>
      </c>
      <c r="H51" s="108">
        <f>506.5+0.03</f>
        <v>506.53</v>
      </c>
      <c r="I51" s="108">
        <v>591.59199999999998</v>
      </c>
      <c r="J51" s="7">
        <v>836.13599999999997</v>
      </c>
      <c r="K51" s="7">
        <v>799.72299999999996</v>
      </c>
      <c r="L51" s="7">
        <v>978.05899999999997</v>
      </c>
      <c r="M51" s="348"/>
      <c r="N51" s="345"/>
      <c r="O51" s="345"/>
      <c r="P51" s="345"/>
      <c r="Q51" s="345"/>
      <c r="R51" s="345"/>
      <c r="S51" s="345"/>
    </row>
    <row r="52" spans="1:268" ht="9" customHeight="1">
      <c r="A52" s="80"/>
      <c r="B52" s="80"/>
      <c r="C52" s="22"/>
      <c r="D52" s="17"/>
      <c r="E52" s="17"/>
      <c r="F52" s="17"/>
      <c r="G52" s="272"/>
      <c r="H52" s="7"/>
      <c r="I52" s="7"/>
      <c r="J52" s="7"/>
      <c r="K52" s="7"/>
      <c r="L52" s="7"/>
      <c r="M52" s="348"/>
      <c r="N52" s="345"/>
      <c r="O52" s="345"/>
      <c r="P52" s="345"/>
      <c r="Q52" s="345"/>
      <c r="R52" s="345"/>
      <c r="S52" s="345"/>
    </row>
    <row r="53" spans="1:268" s="13" customFormat="1" ht="20.100000000000001" customHeight="1">
      <c r="A53" s="100" t="s">
        <v>81</v>
      </c>
      <c r="B53" s="117" t="s">
        <v>174</v>
      </c>
      <c r="C53" s="106"/>
      <c r="D53" s="106"/>
      <c r="E53" s="106"/>
      <c r="F53" s="106"/>
      <c r="G53" s="102">
        <v>21759.98</v>
      </c>
      <c r="H53" s="102">
        <f>H54+H56+H62</f>
        <v>23858.819</v>
      </c>
      <c r="I53" s="102">
        <v>25837.951000000001</v>
      </c>
      <c r="J53" s="102">
        <f>J54+J56+J62</f>
        <v>26865.468000000001</v>
      </c>
      <c r="K53" s="102">
        <f>K54+K56+K62</f>
        <v>29310.034</v>
      </c>
      <c r="L53" s="102">
        <f>L54+L56+L62</f>
        <v>27067.1</v>
      </c>
      <c r="M53" s="348"/>
      <c r="N53" s="345"/>
      <c r="O53" s="345"/>
      <c r="P53" s="345"/>
      <c r="Q53" s="345"/>
      <c r="R53" s="345"/>
      <c r="S53" s="345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/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/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/>
      <c r="CT53" s="342"/>
      <c r="CU53" s="342"/>
      <c r="CV53" s="342"/>
      <c r="CW53" s="342"/>
      <c r="CX53" s="342"/>
      <c r="CY53" s="342"/>
      <c r="CZ53" s="342"/>
      <c r="DA53" s="342"/>
      <c r="DB53" s="342"/>
      <c r="DC53" s="342"/>
      <c r="DD53" s="342"/>
      <c r="DE53" s="342"/>
      <c r="DF53" s="342"/>
      <c r="DG53" s="342"/>
      <c r="DH53" s="342"/>
      <c r="DI53" s="342"/>
      <c r="DJ53" s="342"/>
      <c r="DK53" s="342"/>
      <c r="DL53" s="342"/>
      <c r="DM53" s="342"/>
      <c r="DN53" s="342"/>
      <c r="DO53" s="342"/>
      <c r="DP53" s="342"/>
      <c r="DQ53" s="342"/>
      <c r="DR53" s="342"/>
      <c r="DS53" s="342"/>
      <c r="DT53" s="342"/>
      <c r="DU53" s="342"/>
      <c r="DV53" s="342"/>
      <c r="DW53" s="342"/>
      <c r="DX53" s="342"/>
      <c r="DY53" s="342"/>
      <c r="DZ53" s="342"/>
      <c r="EA53" s="342"/>
      <c r="EB53" s="342"/>
      <c r="EC53" s="342"/>
      <c r="ED53" s="342"/>
      <c r="EE53" s="342"/>
      <c r="EF53" s="342"/>
      <c r="EG53" s="342"/>
      <c r="EH53" s="342"/>
      <c r="EI53" s="342"/>
      <c r="EJ53" s="342"/>
      <c r="EK53" s="342"/>
      <c r="EL53" s="342"/>
      <c r="EM53" s="342"/>
      <c r="EN53" s="342"/>
      <c r="EO53" s="342"/>
      <c r="EP53" s="342"/>
      <c r="EQ53" s="342"/>
      <c r="ER53" s="342"/>
      <c r="ES53" s="342"/>
      <c r="ET53" s="342"/>
      <c r="EU53" s="342"/>
      <c r="EV53" s="342"/>
      <c r="EW53" s="342"/>
      <c r="EX53" s="342"/>
      <c r="EY53" s="342"/>
      <c r="EZ53" s="342"/>
      <c r="FA53" s="342"/>
      <c r="FB53" s="342"/>
      <c r="FC53" s="342"/>
      <c r="FD53" s="342"/>
      <c r="FE53" s="342"/>
      <c r="FF53" s="342"/>
      <c r="FG53" s="342"/>
      <c r="FH53" s="342"/>
      <c r="FI53" s="342"/>
      <c r="FJ53" s="342"/>
      <c r="FK53" s="342"/>
      <c r="FL53" s="342"/>
      <c r="FM53" s="342"/>
      <c r="FN53" s="342"/>
      <c r="FO53" s="342"/>
      <c r="FP53" s="342"/>
      <c r="FQ53" s="342"/>
      <c r="FR53" s="342"/>
      <c r="FS53" s="342"/>
      <c r="FT53" s="342"/>
      <c r="FU53" s="342"/>
      <c r="FV53" s="342"/>
      <c r="FW53" s="342"/>
      <c r="FX53" s="342"/>
      <c r="FY53" s="342"/>
      <c r="FZ53" s="342"/>
      <c r="GA53" s="342"/>
      <c r="GB53" s="342"/>
      <c r="GC53" s="342"/>
      <c r="GD53" s="342"/>
      <c r="GE53" s="342"/>
      <c r="GF53" s="342"/>
      <c r="GG53" s="342"/>
      <c r="GH53" s="342"/>
      <c r="GI53" s="342"/>
      <c r="GJ53" s="342"/>
      <c r="GK53" s="342"/>
      <c r="GL53" s="342"/>
      <c r="GM53" s="342"/>
      <c r="GN53" s="342"/>
      <c r="GO53" s="342"/>
      <c r="GP53" s="342"/>
      <c r="GQ53" s="342"/>
      <c r="GR53" s="342"/>
      <c r="GS53" s="342"/>
      <c r="GT53" s="342"/>
      <c r="GU53" s="342"/>
      <c r="GV53" s="342"/>
      <c r="GW53" s="342"/>
      <c r="GX53" s="342"/>
      <c r="GY53" s="342"/>
      <c r="GZ53" s="342"/>
      <c r="HA53" s="342"/>
      <c r="HB53" s="342"/>
      <c r="HC53" s="342"/>
      <c r="HD53" s="342"/>
      <c r="HE53" s="342"/>
      <c r="HF53" s="342"/>
      <c r="HG53" s="342"/>
      <c r="HH53" s="342"/>
      <c r="HI53" s="342"/>
      <c r="HJ53" s="342"/>
      <c r="HK53" s="342"/>
      <c r="HL53" s="342"/>
      <c r="HM53" s="342"/>
      <c r="HN53" s="342"/>
      <c r="HO53" s="342"/>
      <c r="HP53" s="342"/>
      <c r="HQ53" s="342"/>
      <c r="HR53" s="342"/>
      <c r="HS53" s="342"/>
      <c r="HT53" s="342"/>
      <c r="HU53" s="342"/>
      <c r="HV53" s="342"/>
      <c r="HW53" s="342"/>
      <c r="HX53" s="342"/>
      <c r="HY53" s="342"/>
      <c r="HZ53" s="342"/>
      <c r="IA53" s="342"/>
      <c r="IB53" s="342"/>
      <c r="IC53" s="342"/>
      <c r="ID53" s="342"/>
      <c r="IE53" s="342"/>
      <c r="IF53" s="342"/>
      <c r="IG53" s="342"/>
      <c r="IH53" s="342"/>
      <c r="II53" s="342"/>
      <c r="IJ53" s="342"/>
      <c r="IK53" s="342"/>
      <c r="IL53" s="342"/>
      <c r="IM53" s="342"/>
      <c r="IN53" s="342"/>
      <c r="IO53" s="342"/>
      <c r="IP53" s="342"/>
      <c r="IQ53" s="342"/>
      <c r="IR53" s="342"/>
      <c r="IS53" s="342"/>
      <c r="IT53" s="342"/>
      <c r="IU53" s="342"/>
      <c r="IV53" s="342"/>
      <c r="IW53" s="342"/>
      <c r="IX53" s="342"/>
      <c r="IY53" s="342"/>
      <c r="IZ53" s="342"/>
      <c r="JA53" s="342"/>
      <c r="JB53" s="342"/>
      <c r="JC53" s="342"/>
      <c r="JD53" s="342"/>
      <c r="JE53" s="342"/>
      <c r="JF53" s="342"/>
      <c r="JG53" s="342"/>
      <c r="JH53" s="342"/>
    </row>
    <row r="54" spans="1:268" s="81" customFormat="1" ht="20.100000000000001" customHeight="1">
      <c r="A54" s="80"/>
      <c r="B54" s="115">
        <v>10.1</v>
      </c>
      <c r="C54" s="22" t="s">
        <v>134</v>
      </c>
      <c r="D54" s="22"/>
      <c r="E54" s="22"/>
      <c r="F54" s="17"/>
      <c r="G54" s="108">
        <v>1378.7070000000001</v>
      </c>
      <c r="H54" s="108">
        <v>1392.172</v>
      </c>
      <c r="I54" s="108">
        <f>'[1]17F 18R_BOP detail'!$V$99</f>
        <v>1663.144</v>
      </c>
      <c r="J54" s="7">
        <v>1804.731</v>
      </c>
      <c r="K54" s="7">
        <v>2030.2470000000001</v>
      </c>
      <c r="L54" s="7">
        <v>2522.8119999999999</v>
      </c>
      <c r="M54" s="348"/>
      <c r="N54" s="345"/>
      <c r="O54" s="345"/>
      <c r="P54" s="345"/>
      <c r="Q54" s="345"/>
      <c r="R54" s="345"/>
      <c r="S54" s="345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  <c r="AX54" s="351"/>
      <c r="AY54" s="351"/>
      <c r="AZ54" s="351"/>
      <c r="BA54" s="351"/>
      <c r="BB54" s="351"/>
      <c r="BC54" s="351"/>
      <c r="BD54" s="351"/>
      <c r="BE54" s="351"/>
      <c r="BF54" s="351"/>
      <c r="BG54" s="351"/>
      <c r="BH54" s="351"/>
      <c r="BI54" s="351"/>
      <c r="BJ54" s="351"/>
      <c r="BK54" s="351"/>
      <c r="BL54" s="351"/>
      <c r="BM54" s="351"/>
      <c r="BN54" s="351"/>
      <c r="BO54" s="351"/>
      <c r="BP54" s="351"/>
      <c r="BQ54" s="351"/>
      <c r="BR54" s="351"/>
      <c r="BS54" s="351"/>
      <c r="BT54" s="351"/>
      <c r="BU54" s="351"/>
      <c r="BV54" s="351"/>
      <c r="BW54" s="351"/>
      <c r="BX54" s="351"/>
      <c r="BY54" s="351"/>
      <c r="BZ54" s="351"/>
      <c r="CA54" s="351"/>
      <c r="CB54" s="351"/>
      <c r="CC54" s="351"/>
      <c r="CD54" s="351"/>
      <c r="CE54" s="351"/>
      <c r="CF54" s="351"/>
      <c r="CG54" s="351"/>
      <c r="CH54" s="351"/>
      <c r="CI54" s="351"/>
      <c r="CJ54" s="351"/>
      <c r="CK54" s="351"/>
      <c r="CL54" s="351"/>
      <c r="CM54" s="351"/>
      <c r="CN54" s="351"/>
      <c r="CO54" s="351"/>
      <c r="CP54" s="351"/>
      <c r="CQ54" s="351"/>
      <c r="CR54" s="351"/>
      <c r="CS54" s="351"/>
      <c r="CT54" s="351"/>
      <c r="CU54" s="351"/>
      <c r="CV54" s="351"/>
      <c r="CW54" s="351"/>
      <c r="CX54" s="351"/>
      <c r="CY54" s="351"/>
      <c r="CZ54" s="351"/>
      <c r="DA54" s="351"/>
      <c r="DB54" s="351"/>
      <c r="DC54" s="351"/>
      <c r="DD54" s="351"/>
      <c r="DE54" s="351"/>
      <c r="DF54" s="351"/>
      <c r="DG54" s="351"/>
      <c r="DH54" s="351"/>
      <c r="DI54" s="351"/>
      <c r="DJ54" s="351"/>
      <c r="DK54" s="351"/>
      <c r="DL54" s="351"/>
      <c r="DM54" s="351"/>
      <c r="DN54" s="351"/>
      <c r="DO54" s="351"/>
      <c r="DP54" s="351"/>
      <c r="DQ54" s="351"/>
      <c r="DR54" s="351"/>
      <c r="DS54" s="351"/>
      <c r="DT54" s="351"/>
      <c r="DU54" s="351"/>
      <c r="DV54" s="351"/>
      <c r="DW54" s="351"/>
      <c r="DX54" s="351"/>
      <c r="DY54" s="351"/>
      <c r="DZ54" s="351"/>
      <c r="EA54" s="351"/>
      <c r="EB54" s="351"/>
      <c r="EC54" s="351"/>
      <c r="ED54" s="351"/>
      <c r="EE54" s="351"/>
      <c r="EF54" s="351"/>
      <c r="EG54" s="351"/>
      <c r="EH54" s="351"/>
      <c r="EI54" s="351"/>
      <c r="EJ54" s="351"/>
      <c r="EK54" s="351"/>
      <c r="EL54" s="351"/>
      <c r="EM54" s="351"/>
      <c r="EN54" s="351"/>
      <c r="EO54" s="351"/>
      <c r="EP54" s="351"/>
      <c r="EQ54" s="351"/>
      <c r="ER54" s="351"/>
      <c r="ES54" s="351"/>
      <c r="ET54" s="351"/>
      <c r="EU54" s="351"/>
      <c r="EV54" s="351"/>
      <c r="EW54" s="351"/>
      <c r="EX54" s="351"/>
      <c r="EY54" s="351"/>
      <c r="EZ54" s="351"/>
      <c r="FA54" s="351"/>
      <c r="FB54" s="351"/>
      <c r="FC54" s="351"/>
      <c r="FD54" s="351"/>
      <c r="FE54" s="351"/>
      <c r="FF54" s="351"/>
      <c r="FG54" s="351"/>
      <c r="FH54" s="351"/>
      <c r="FI54" s="351"/>
      <c r="FJ54" s="351"/>
      <c r="FK54" s="351"/>
      <c r="FL54" s="351"/>
      <c r="FM54" s="351"/>
      <c r="FN54" s="351"/>
      <c r="FO54" s="351"/>
      <c r="FP54" s="351"/>
      <c r="FQ54" s="351"/>
      <c r="FR54" s="351"/>
      <c r="FS54" s="351"/>
      <c r="FT54" s="351"/>
      <c r="FU54" s="351"/>
      <c r="FV54" s="351"/>
      <c r="FW54" s="351"/>
      <c r="FX54" s="351"/>
      <c r="FY54" s="351"/>
      <c r="FZ54" s="351"/>
      <c r="GA54" s="351"/>
      <c r="GB54" s="351"/>
      <c r="GC54" s="351"/>
      <c r="GD54" s="351"/>
      <c r="GE54" s="351"/>
      <c r="GF54" s="351"/>
      <c r="GG54" s="351"/>
      <c r="GH54" s="351"/>
      <c r="GI54" s="351"/>
      <c r="GJ54" s="351"/>
      <c r="GK54" s="351"/>
      <c r="GL54" s="351"/>
      <c r="GM54" s="351"/>
      <c r="GN54" s="351"/>
      <c r="GO54" s="351"/>
      <c r="GP54" s="351"/>
      <c r="GQ54" s="351"/>
      <c r="GR54" s="351"/>
      <c r="GS54" s="351"/>
      <c r="GT54" s="351"/>
      <c r="GU54" s="351"/>
      <c r="GV54" s="351"/>
      <c r="GW54" s="351"/>
      <c r="GX54" s="351"/>
      <c r="GY54" s="351"/>
      <c r="GZ54" s="351"/>
      <c r="HA54" s="351"/>
      <c r="HB54" s="351"/>
      <c r="HC54" s="351"/>
      <c r="HD54" s="351"/>
      <c r="HE54" s="351"/>
      <c r="HF54" s="351"/>
      <c r="HG54" s="351"/>
      <c r="HH54" s="351"/>
      <c r="HI54" s="351"/>
      <c r="HJ54" s="351"/>
      <c r="HK54" s="351"/>
      <c r="HL54" s="351"/>
      <c r="HM54" s="351"/>
      <c r="HN54" s="351"/>
      <c r="HO54" s="351"/>
      <c r="HP54" s="351"/>
      <c r="HQ54" s="351"/>
      <c r="HR54" s="351"/>
      <c r="HS54" s="351"/>
      <c r="HT54" s="351"/>
      <c r="HU54" s="351"/>
      <c r="HV54" s="351"/>
      <c r="HW54" s="351"/>
      <c r="HX54" s="351"/>
      <c r="HY54" s="351"/>
      <c r="HZ54" s="351"/>
      <c r="IA54" s="351"/>
      <c r="IB54" s="351"/>
      <c r="IC54" s="351"/>
      <c r="ID54" s="351"/>
      <c r="IE54" s="351"/>
      <c r="IF54" s="351"/>
      <c r="IG54" s="351"/>
      <c r="IH54" s="351"/>
      <c r="II54" s="351"/>
      <c r="IJ54" s="351"/>
      <c r="IK54" s="351"/>
      <c r="IL54" s="351"/>
      <c r="IM54" s="351"/>
      <c r="IN54" s="351"/>
      <c r="IO54" s="351"/>
      <c r="IP54" s="351"/>
      <c r="IQ54" s="351"/>
      <c r="IR54" s="351"/>
      <c r="IS54" s="351"/>
      <c r="IT54" s="351"/>
      <c r="IU54" s="351"/>
      <c r="IV54" s="351"/>
      <c r="IW54" s="351"/>
      <c r="IX54" s="351"/>
      <c r="IY54" s="351"/>
      <c r="IZ54" s="351"/>
      <c r="JA54" s="351"/>
      <c r="JB54" s="351"/>
      <c r="JC54" s="351"/>
      <c r="JD54" s="351"/>
      <c r="JE54" s="351"/>
      <c r="JF54" s="351"/>
      <c r="JG54" s="351"/>
      <c r="JH54" s="351"/>
    </row>
    <row r="55" spans="1:268" s="82" customFormat="1" ht="20.100000000000001" customHeight="1">
      <c r="A55" s="80"/>
      <c r="B55" s="115"/>
      <c r="C55" s="450" t="s">
        <v>1</v>
      </c>
      <c r="D55" s="450"/>
      <c r="E55" s="450"/>
      <c r="F55" s="17"/>
      <c r="G55" s="108"/>
      <c r="H55" s="108"/>
      <c r="I55" s="108"/>
      <c r="J55" s="108"/>
      <c r="K55" s="108"/>
      <c r="L55" s="108"/>
      <c r="M55" s="348"/>
      <c r="N55" s="345"/>
      <c r="O55" s="345"/>
      <c r="P55" s="345"/>
      <c r="Q55" s="345"/>
      <c r="R55" s="345"/>
      <c r="S55" s="345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  <c r="BI55" s="352"/>
      <c r="BJ55" s="352"/>
      <c r="BK55" s="352"/>
      <c r="BL55" s="352"/>
      <c r="BM55" s="352"/>
      <c r="BN55" s="352"/>
      <c r="BO55" s="352"/>
      <c r="BP55" s="352"/>
      <c r="BQ55" s="352"/>
      <c r="BR55" s="352"/>
      <c r="BS55" s="352"/>
      <c r="BT55" s="352"/>
      <c r="BU55" s="352"/>
      <c r="BV55" s="352"/>
      <c r="BW55" s="352"/>
      <c r="BX55" s="352"/>
      <c r="BY55" s="352"/>
      <c r="BZ55" s="352"/>
      <c r="CA55" s="352"/>
      <c r="CB55" s="352"/>
      <c r="CC55" s="352"/>
      <c r="CD55" s="352"/>
      <c r="CE55" s="352"/>
      <c r="CF55" s="352"/>
      <c r="CG55" s="352"/>
      <c r="CH55" s="352"/>
      <c r="CI55" s="352"/>
      <c r="CJ55" s="352"/>
      <c r="CK55" s="352"/>
      <c r="CL55" s="352"/>
      <c r="CM55" s="352"/>
      <c r="CN55" s="352"/>
      <c r="CO55" s="352"/>
      <c r="CP55" s="352"/>
      <c r="CQ55" s="352"/>
      <c r="CR55" s="352"/>
      <c r="CS55" s="352"/>
      <c r="CT55" s="352"/>
      <c r="CU55" s="352"/>
      <c r="CV55" s="352"/>
      <c r="CW55" s="352"/>
      <c r="CX55" s="352"/>
      <c r="CY55" s="352"/>
      <c r="CZ55" s="352"/>
      <c r="DA55" s="352"/>
      <c r="DB55" s="352"/>
      <c r="DC55" s="352"/>
      <c r="DD55" s="352"/>
      <c r="DE55" s="352"/>
      <c r="DF55" s="352"/>
      <c r="DG55" s="352"/>
      <c r="DH55" s="352"/>
      <c r="DI55" s="352"/>
      <c r="DJ55" s="352"/>
      <c r="DK55" s="352"/>
      <c r="DL55" s="352"/>
      <c r="DM55" s="352"/>
      <c r="DN55" s="352"/>
      <c r="DO55" s="352"/>
      <c r="DP55" s="352"/>
      <c r="DQ55" s="352"/>
      <c r="DR55" s="352"/>
      <c r="DS55" s="352"/>
      <c r="DT55" s="352"/>
      <c r="DU55" s="352"/>
      <c r="DV55" s="352"/>
      <c r="DW55" s="352"/>
      <c r="DX55" s="352"/>
      <c r="DY55" s="352"/>
      <c r="DZ55" s="352"/>
      <c r="EA55" s="352"/>
      <c r="EB55" s="352"/>
      <c r="EC55" s="352"/>
      <c r="ED55" s="352"/>
      <c r="EE55" s="352"/>
      <c r="EF55" s="352"/>
      <c r="EG55" s="352"/>
      <c r="EH55" s="352"/>
      <c r="EI55" s="352"/>
      <c r="EJ55" s="352"/>
      <c r="EK55" s="352"/>
      <c r="EL55" s="352"/>
      <c r="EM55" s="352"/>
      <c r="EN55" s="352"/>
      <c r="EO55" s="352"/>
      <c r="EP55" s="352"/>
      <c r="EQ55" s="352"/>
      <c r="ER55" s="352"/>
      <c r="ES55" s="352"/>
      <c r="ET55" s="352"/>
      <c r="EU55" s="352"/>
      <c r="EV55" s="352"/>
      <c r="EW55" s="352"/>
      <c r="EX55" s="352"/>
      <c r="EY55" s="352"/>
      <c r="EZ55" s="352"/>
      <c r="FA55" s="352"/>
      <c r="FB55" s="352"/>
      <c r="FC55" s="352"/>
      <c r="FD55" s="352"/>
      <c r="FE55" s="352"/>
      <c r="FF55" s="352"/>
      <c r="FG55" s="352"/>
      <c r="FH55" s="352"/>
      <c r="FI55" s="352"/>
      <c r="FJ55" s="352"/>
      <c r="FK55" s="352"/>
      <c r="FL55" s="352"/>
      <c r="FM55" s="352"/>
      <c r="FN55" s="352"/>
      <c r="FO55" s="352"/>
      <c r="FP55" s="352"/>
      <c r="FQ55" s="352"/>
      <c r="FR55" s="352"/>
      <c r="FS55" s="352"/>
      <c r="FT55" s="352"/>
      <c r="FU55" s="352"/>
      <c r="FV55" s="352"/>
      <c r="FW55" s="352"/>
      <c r="FX55" s="352"/>
      <c r="FY55" s="352"/>
      <c r="FZ55" s="352"/>
      <c r="GA55" s="352"/>
      <c r="GB55" s="352"/>
      <c r="GC55" s="352"/>
      <c r="GD55" s="352"/>
      <c r="GE55" s="352"/>
      <c r="GF55" s="352"/>
      <c r="GG55" s="352"/>
      <c r="GH55" s="352"/>
      <c r="GI55" s="352"/>
      <c r="GJ55" s="352"/>
      <c r="GK55" s="352"/>
      <c r="GL55" s="352"/>
      <c r="GM55" s="352"/>
      <c r="GN55" s="352"/>
      <c r="GO55" s="352"/>
      <c r="GP55" s="352"/>
      <c r="GQ55" s="352"/>
      <c r="GR55" s="352"/>
      <c r="GS55" s="352"/>
      <c r="GT55" s="352"/>
      <c r="GU55" s="352"/>
      <c r="GV55" s="352"/>
      <c r="GW55" s="352"/>
      <c r="GX55" s="352"/>
      <c r="GY55" s="352"/>
      <c r="GZ55" s="352"/>
      <c r="HA55" s="352"/>
      <c r="HB55" s="352"/>
      <c r="HC55" s="352"/>
      <c r="HD55" s="352"/>
      <c r="HE55" s="352"/>
      <c r="HF55" s="352"/>
      <c r="HG55" s="352"/>
      <c r="HH55" s="352"/>
      <c r="HI55" s="352"/>
      <c r="HJ55" s="352"/>
      <c r="HK55" s="352"/>
      <c r="HL55" s="352"/>
      <c r="HM55" s="352"/>
      <c r="HN55" s="352"/>
      <c r="HO55" s="352"/>
      <c r="HP55" s="352"/>
      <c r="HQ55" s="352"/>
      <c r="HR55" s="352"/>
      <c r="HS55" s="352"/>
      <c r="HT55" s="352"/>
      <c r="HU55" s="352"/>
      <c r="HV55" s="352"/>
      <c r="HW55" s="352"/>
      <c r="HX55" s="352"/>
      <c r="HY55" s="352"/>
      <c r="HZ55" s="352"/>
      <c r="IA55" s="352"/>
      <c r="IB55" s="352"/>
      <c r="IC55" s="352"/>
      <c r="ID55" s="352"/>
      <c r="IE55" s="352"/>
      <c r="IF55" s="352"/>
      <c r="IG55" s="352"/>
      <c r="IH55" s="352"/>
      <c r="II55" s="352"/>
      <c r="IJ55" s="352"/>
      <c r="IK55" s="352"/>
      <c r="IL55" s="352"/>
      <c r="IM55" s="352"/>
      <c r="IN55" s="352"/>
      <c r="IO55" s="352"/>
      <c r="IP55" s="352"/>
      <c r="IQ55" s="352"/>
      <c r="IR55" s="352"/>
      <c r="IS55" s="352"/>
      <c r="IT55" s="352"/>
      <c r="IU55" s="352"/>
      <c r="IV55" s="352"/>
      <c r="IW55" s="352"/>
      <c r="IX55" s="352"/>
      <c r="IY55" s="352"/>
      <c r="IZ55" s="352"/>
      <c r="JA55" s="352"/>
      <c r="JB55" s="352"/>
      <c r="JC55" s="352"/>
      <c r="JD55" s="352"/>
      <c r="JE55" s="352"/>
      <c r="JF55" s="352"/>
      <c r="JG55" s="352"/>
      <c r="JH55" s="352"/>
    </row>
    <row r="56" spans="1:268" ht="19.5" customHeight="1">
      <c r="A56" s="80"/>
      <c r="B56" s="169">
        <v>10.199999999999999</v>
      </c>
      <c r="C56" s="458" t="s">
        <v>21</v>
      </c>
      <c r="D56" s="458"/>
      <c r="E56" s="458"/>
      <c r="F56" s="17"/>
      <c r="G56" s="108">
        <v>5520.9539999999997</v>
      </c>
      <c r="H56" s="108">
        <v>7693.9699999999993</v>
      </c>
      <c r="I56" s="108">
        <f>'[1]17F 18R_BOP detail'!$V$100</f>
        <v>9287.9459999999999</v>
      </c>
      <c r="J56" s="108">
        <f>J58+J59+J60</f>
        <v>11272.956</v>
      </c>
      <c r="K56" s="108">
        <f>K58+K59+K60</f>
        <v>12725.377</v>
      </c>
      <c r="L56" s="108">
        <f>L58+L59+L60</f>
        <v>12643.681</v>
      </c>
      <c r="M56" s="348"/>
      <c r="N56" s="345"/>
      <c r="O56" s="345"/>
      <c r="P56" s="345"/>
      <c r="Q56" s="345"/>
      <c r="R56" s="345"/>
      <c r="S56" s="345"/>
    </row>
    <row r="57" spans="1:268" s="82" customFormat="1" ht="20.100000000000001" customHeight="1">
      <c r="A57" s="80"/>
      <c r="B57" s="115"/>
      <c r="C57" s="450" t="s">
        <v>2</v>
      </c>
      <c r="D57" s="450"/>
      <c r="E57" s="450"/>
      <c r="F57" s="17"/>
      <c r="G57" s="108"/>
      <c r="H57" s="108"/>
      <c r="I57" s="108"/>
      <c r="J57" s="7"/>
      <c r="K57" s="7"/>
      <c r="L57" s="7"/>
      <c r="M57" s="348"/>
      <c r="N57" s="345"/>
      <c r="O57" s="345"/>
      <c r="P57" s="345"/>
      <c r="Q57" s="345"/>
      <c r="R57" s="345"/>
      <c r="S57" s="345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2"/>
      <c r="AZ57" s="352"/>
      <c r="BA57" s="352"/>
      <c r="BB57" s="352"/>
      <c r="BC57" s="352"/>
      <c r="BD57" s="352"/>
      <c r="BE57" s="352"/>
      <c r="BF57" s="352"/>
      <c r="BG57" s="352"/>
      <c r="BH57" s="352"/>
      <c r="BI57" s="352"/>
      <c r="BJ57" s="352"/>
      <c r="BK57" s="352"/>
      <c r="BL57" s="352"/>
      <c r="BM57" s="352"/>
      <c r="BN57" s="352"/>
      <c r="BO57" s="352"/>
      <c r="BP57" s="352"/>
      <c r="BQ57" s="352"/>
      <c r="BR57" s="352"/>
      <c r="BS57" s="352"/>
      <c r="BT57" s="352"/>
      <c r="BU57" s="352"/>
      <c r="BV57" s="352"/>
      <c r="BW57" s="352"/>
      <c r="BX57" s="352"/>
      <c r="BY57" s="352"/>
      <c r="BZ57" s="352"/>
      <c r="CA57" s="352"/>
      <c r="CB57" s="352"/>
      <c r="CC57" s="352"/>
      <c r="CD57" s="352"/>
      <c r="CE57" s="352"/>
      <c r="CF57" s="352"/>
      <c r="CG57" s="352"/>
      <c r="CH57" s="352"/>
      <c r="CI57" s="352"/>
      <c r="CJ57" s="352"/>
      <c r="CK57" s="352"/>
      <c r="CL57" s="352"/>
      <c r="CM57" s="352"/>
      <c r="CN57" s="352"/>
      <c r="CO57" s="352"/>
      <c r="CP57" s="352"/>
      <c r="CQ57" s="352"/>
      <c r="CR57" s="352"/>
      <c r="CS57" s="352"/>
      <c r="CT57" s="352"/>
      <c r="CU57" s="352"/>
      <c r="CV57" s="352"/>
      <c r="CW57" s="352"/>
      <c r="CX57" s="352"/>
      <c r="CY57" s="352"/>
      <c r="CZ57" s="352"/>
      <c r="DA57" s="352"/>
      <c r="DB57" s="352"/>
      <c r="DC57" s="352"/>
      <c r="DD57" s="352"/>
      <c r="DE57" s="352"/>
      <c r="DF57" s="352"/>
      <c r="DG57" s="352"/>
      <c r="DH57" s="352"/>
      <c r="DI57" s="352"/>
      <c r="DJ57" s="352"/>
      <c r="DK57" s="352"/>
      <c r="DL57" s="352"/>
      <c r="DM57" s="352"/>
      <c r="DN57" s="352"/>
      <c r="DO57" s="352"/>
      <c r="DP57" s="352"/>
      <c r="DQ57" s="352"/>
      <c r="DR57" s="352"/>
      <c r="DS57" s="352"/>
      <c r="DT57" s="352"/>
      <c r="DU57" s="352"/>
      <c r="DV57" s="352"/>
      <c r="DW57" s="352"/>
      <c r="DX57" s="352"/>
      <c r="DY57" s="352"/>
      <c r="DZ57" s="352"/>
      <c r="EA57" s="352"/>
      <c r="EB57" s="352"/>
      <c r="EC57" s="352"/>
      <c r="ED57" s="352"/>
      <c r="EE57" s="352"/>
      <c r="EF57" s="352"/>
      <c r="EG57" s="352"/>
      <c r="EH57" s="352"/>
      <c r="EI57" s="352"/>
      <c r="EJ57" s="352"/>
      <c r="EK57" s="352"/>
      <c r="EL57" s="352"/>
      <c r="EM57" s="352"/>
      <c r="EN57" s="352"/>
      <c r="EO57" s="352"/>
      <c r="EP57" s="352"/>
      <c r="EQ57" s="352"/>
      <c r="ER57" s="352"/>
      <c r="ES57" s="352"/>
      <c r="ET57" s="352"/>
      <c r="EU57" s="352"/>
      <c r="EV57" s="352"/>
      <c r="EW57" s="352"/>
      <c r="EX57" s="352"/>
      <c r="EY57" s="352"/>
      <c r="EZ57" s="352"/>
      <c r="FA57" s="352"/>
      <c r="FB57" s="352"/>
      <c r="FC57" s="352"/>
      <c r="FD57" s="352"/>
      <c r="FE57" s="352"/>
      <c r="FF57" s="352"/>
      <c r="FG57" s="352"/>
      <c r="FH57" s="352"/>
      <c r="FI57" s="352"/>
      <c r="FJ57" s="352"/>
      <c r="FK57" s="352"/>
      <c r="FL57" s="352"/>
      <c r="FM57" s="352"/>
      <c r="FN57" s="352"/>
      <c r="FO57" s="352"/>
      <c r="FP57" s="352"/>
      <c r="FQ57" s="352"/>
      <c r="FR57" s="352"/>
      <c r="FS57" s="352"/>
      <c r="FT57" s="352"/>
      <c r="FU57" s="352"/>
      <c r="FV57" s="352"/>
      <c r="FW57" s="352"/>
      <c r="FX57" s="352"/>
      <c r="FY57" s="352"/>
      <c r="FZ57" s="352"/>
      <c r="GA57" s="352"/>
      <c r="GB57" s="352"/>
      <c r="GC57" s="352"/>
      <c r="GD57" s="352"/>
      <c r="GE57" s="352"/>
      <c r="GF57" s="352"/>
      <c r="GG57" s="352"/>
      <c r="GH57" s="352"/>
      <c r="GI57" s="352"/>
      <c r="GJ57" s="352"/>
      <c r="GK57" s="352"/>
      <c r="GL57" s="352"/>
      <c r="GM57" s="352"/>
      <c r="GN57" s="352"/>
      <c r="GO57" s="352"/>
      <c r="GP57" s="352"/>
      <c r="GQ57" s="352"/>
      <c r="GR57" s="352"/>
      <c r="GS57" s="352"/>
      <c r="GT57" s="352"/>
      <c r="GU57" s="352"/>
      <c r="GV57" s="352"/>
      <c r="GW57" s="352"/>
      <c r="GX57" s="352"/>
      <c r="GY57" s="352"/>
      <c r="GZ57" s="352"/>
      <c r="HA57" s="352"/>
      <c r="HB57" s="352"/>
      <c r="HC57" s="352"/>
      <c r="HD57" s="352"/>
      <c r="HE57" s="352"/>
      <c r="HF57" s="352"/>
      <c r="HG57" s="352"/>
      <c r="HH57" s="352"/>
      <c r="HI57" s="352"/>
      <c r="HJ57" s="352"/>
      <c r="HK57" s="352"/>
      <c r="HL57" s="352"/>
      <c r="HM57" s="352"/>
      <c r="HN57" s="352"/>
      <c r="HO57" s="352"/>
      <c r="HP57" s="352"/>
      <c r="HQ57" s="352"/>
      <c r="HR57" s="352"/>
      <c r="HS57" s="352"/>
      <c r="HT57" s="352"/>
      <c r="HU57" s="352"/>
      <c r="HV57" s="352"/>
      <c r="HW57" s="352"/>
      <c r="HX57" s="352"/>
      <c r="HY57" s="352"/>
      <c r="HZ57" s="352"/>
      <c r="IA57" s="352"/>
      <c r="IB57" s="352"/>
      <c r="IC57" s="352"/>
      <c r="ID57" s="352"/>
      <c r="IE57" s="352"/>
      <c r="IF57" s="352"/>
      <c r="IG57" s="352"/>
      <c r="IH57" s="352"/>
      <c r="II57" s="352"/>
      <c r="IJ57" s="352"/>
      <c r="IK57" s="352"/>
      <c r="IL57" s="352"/>
      <c r="IM57" s="352"/>
      <c r="IN57" s="352"/>
      <c r="IO57" s="352"/>
      <c r="IP57" s="352"/>
      <c r="IQ57" s="352"/>
      <c r="IR57" s="352"/>
      <c r="IS57" s="352"/>
      <c r="IT57" s="352"/>
      <c r="IU57" s="352"/>
      <c r="IV57" s="352"/>
      <c r="IW57" s="352"/>
      <c r="IX57" s="352"/>
      <c r="IY57" s="352"/>
      <c r="IZ57" s="352"/>
      <c r="JA57" s="352"/>
      <c r="JB57" s="352"/>
      <c r="JC57" s="352"/>
      <c r="JD57" s="352"/>
      <c r="JE57" s="352"/>
      <c r="JF57" s="352"/>
      <c r="JG57" s="352"/>
      <c r="JH57" s="352"/>
    </row>
    <row r="58" spans="1:268" ht="20.100000000000001" customHeight="1">
      <c r="A58" s="80"/>
      <c r="B58" s="115"/>
      <c r="C58" s="17" t="s">
        <v>49</v>
      </c>
      <c r="D58" s="448" t="s">
        <v>175</v>
      </c>
      <c r="E58" s="448"/>
      <c r="F58" s="448"/>
      <c r="G58" s="108">
        <v>277.11799999999999</v>
      </c>
      <c r="H58" s="108">
        <v>333.34500000000003</v>
      </c>
      <c r="I58" s="108">
        <v>484.54399999999998</v>
      </c>
      <c r="J58" s="108">
        <v>530.24300000000005</v>
      </c>
      <c r="K58" s="108">
        <v>470.565</v>
      </c>
      <c r="L58" s="108">
        <v>432.46199999999999</v>
      </c>
      <c r="M58" s="348"/>
      <c r="N58" s="345"/>
      <c r="O58" s="345"/>
      <c r="P58" s="345"/>
      <c r="Q58" s="345"/>
      <c r="R58" s="345"/>
      <c r="S58" s="345"/>
    </row>
    <row r="59" spans="1:268" ht="20.100000000000001" customHeight="1">
      <c r="A59" s="80"/>
      <c r="B59" s="115"/>
      <c r="C59" s="17" t="s">
        <v>50</v>
      </c>
      <c r="D59" s="448" t="s">
        <v>176</v>
      </c>
      <c r="E59" s="448"/>
      <c r="F59" s="448"/>
      <c r="G59" s="108">
        <v>669.06</v>
      </c>
      <c r="H59" s="108">
        <v>653.04999999999995</v>
      </c>
      <c r="I59" s="108">
        <v>771.32899999999995</v>
      </c>
      <c r="J59" s="108">
        <v>732.32600000000002</v>
      </c>
      <c r="K59" s="108">
        <v>983.12099999999998</v>
      </c>
      <c r="L59" s="108">
        <v>946.28399999999999</v>
      </c>
      <c r="M59" s="348"/>
      <c r="N59" s="345"/>
      <c r="O59" s="345"/>
      <c r="P59" s="345"/>
      <c r="Q59" s="345"/>
      <c r="R59" s="345"/>
      <c r="S59" s="345"/>
    </row>
    <row r="60" spans="1:268" ht="20.100000000000001" customHeight="1">
      <c r="A60" s="80"/>
      <c r="B60" s="115"/>
      <c r="C60" s="17" t="s">
        <v>51</v>
      </c>
      <c r="D60" s="448" t="s">
        <v>132</v>
      </c>
      <c r="E60" s="448"/>
      <c r="F60" s="448"/>
      <c r="G60" s="108">
        <v>4574.7759999999998</v>
      </c>
      <c r="H60" s="108">
        <v>6707.5749999999998</v>
      </c>
      <c r="I60" s="108">
        <v>8032.0730000000003</v>
      </c>
      <c r="J60" s="7">
        <v>10010.387000000001</v>
      </c>
      <c r="K60" s="7">
        <v>11271.691000000001</v>
      </c>
      <c r="L60" s="7">
        <v>11264.935000000001</v>
      </c>
      <c r="M60" s="348"/>
      <c r="N60" s="345"/>
      <c r="O60" s="345"/>
      <c r="P60" s="345"/>
      <c r="Q60" s="345"/>
      <c r="R60" s="345"/>
      <c r="S60" s="345"/>
    </row>
    <row r="61" spans="1:268" ht="20.100000000000001" customHeight="1">
      <c r="A61" s="80"/>
      <c r="B61" s="115"/>
      <c r="C61" s="17"/>
      <c r="D61" s="450" t="s">
        <v>133</v>
      </c>
      <c r="E61" s="450"/>
      <c r="F61" s="450"/>
      <c r="G61" s="108"/>
      <c r="H61" s="108"/>
      <c r="I61" s="108"/>
      <c r="J61" s="108"/>
      <c r="K61" s="108"/>
      <c r="L61" s="108"/>
      <c r="M61" s="348"/>
      <c r="N61" s="345"/>
      <c r="O61" s="345"/>
      <c r="P61" s="345"/>
      <c r="Q61" s="345"/>
      <c r="R61" s="345"/>
      <c r="S61" s="345"/>
    </row>
    <row r="62" spans="1:268" s="82" customFormat="1" ht="19.5" customHeight="1">
      <c r="A62" s="80"/>
      <c r="B62" s="115">
        <v>10.3</v>
      </c>
      <c r="C62" s="463" t="s">
        <v>131</v>
      </c>
      <c r="D62" s="463"/>
      <c r="E62" s="463"/>
      <c r="F62" s="17"/>
      <c r="G62" s="108">
        <v>14860.319</v>
      </c>
      <c r="H62" s="108">
        <v>14772.677</v>
      </c>
      <c r="I62" s="108">
        <v>14886.861000000001</v>
      </c>
      <c r="J62" s="108">
        <f>J65+J67+J68</f>
        <v>13787.780999999999</v>
      </c>
      <c r="K62" s="108">
        <f>K65+K67+K68</f>
        <v>14554.41</v>
      </c>
      <c r="L62" s="108">
        <f>L65+L67+L68</f>
        <v>11900.607</v>
      </c>
      <c r="M62" s="348"/>
      <c r="N62" s="345"/>
      <c r="O62" s="345"/>
      <c r="P62" s="345"/>
      <c r="Q62" s="345"/>
      <c r="R62" s="345"/>
      <c r="S62" s="345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  <c r="AO62" s="352"/>
      <c r="AP62" s="352"/>
      <c r="AQ62" s="352"/>
      <c r="AR62" s="352"/>
      <c r="AS62" s="352"/>
      <c r="AT62" s="352"/>
      <c r="AU62" s="352"/>
      <c r="AV62" s="352"/>
      <c r="AW62" s="352"/>
      <c r="AX62" s="352"/>
      <c r="AY62" s="352"/>
      <c r="AZ62" s="352"/>
      <c r="BA62" s="352"/>
      <c r="BB62" s="352"/>
      <c r="BC62" s="352"/>
      <c r="BD62" s="352"/>
      <c r="BE62" s="352"/>
      <c r="BF62" s="352"/>
      <c r="BG62" s="352"/>
      <c r="BH62" s="352"/>
      <c r="BI62" s="352"/>
      <c r="BJ62" s="352"/>
      <c r="BK62" s="352"/>
      <c r="BL62" s="352"/>
      <c r="BM62" s="352"/>
      <c r="BN62" s="352"/>
      <c r="BO62" s="352"/>
      <c r="BP62" s="352"/>
      <c r="BQ62" s="352"/>
      <c r="BR62" s="352"/>
      <c r="BS62" s="352"/>
      <c r="BT62" s="352"/>
      <c r="BU62" s="352"/>
      <c r="BV62" s="352"/>
      <c r="BW62" s="352"/>
      <c r="BX62" s="352"/>
      <c r="BY62" s="352"/>
      <c r="BZ62" s="352"/>
      <c r="CA62" s="352"/>
      <c r="CB62" s="352"/>
      <c r="CC62" s="352"/>
      <c r="CD62" s="352"/>
      <c r="CE62" s="352"/>
      <c r="CF62" s="352"/>
      <c r="CG62" s="352"/>
      <c r="CH62" s="352"/>
      <c r="CI62" s="352"/>
      <c r="CJ62" s="352"/>
      <c r="CK62" s="352"/>
      <c r="CL62" s="352"/>
      <c r="CM62" s="352"/>
      <c r="CN62" s="352"/>
      <c r="CO62" s="352"/>
      <c r="CP62" s="352"/>
      <c r="CQ62" s="352"/>
      <c r="CR62" s="352"/>
      <c r="CS62" s="352"/>
      <c r="CT62" s="352"/>
      <c r="CU62" s="352"/>
      <c r="CV62" s="352"/>
      <c r="CW62" s="352"/>
      <c r="CX62" s="352"/>
      <c r="CY62" s="352"/>
      <c r="CZ62" s="352"/>
      <c r="DA62" s="352"/>
      <c r="DB62" s="352"/>
      <c r="DC62" s="352"/>
      <c r="DD62" s="352"/>
      <c r="DE62" s="352"/>
      <c r="DF62" s="352"/>
      <c r="DG62" s="352"/>
      <c r="DH62" s="352"/>
      <c r="DI62" s="352"/>
      <c r="DJ62" s="352"/>
      <c r="DK62" s="352"/>
      <c r="DL62" s="352"/>
      <c r="DM62" s="352"/>
      <c r="DN62" s="352"/>
      <c r="DO62" s="352"/>
      <c r="DP62" s="352"/>
      <c r="DQ62" s="352"/>
      <c r="DR62" s="352"/>
      <c r="DS62" s="352"/>
      <c r="DT62" s="352"/>
      <c r="DU62" s="352"/>
      <c r="DV62" s="352"/>
      <c r="DW62" s="352"/>
      <c r="DX62" s="352"/>
      <c r="DY62" s="352"/>
      <c r="DZ62" s="352"/>
      <c r="EA62" s="352"/>
      <c r="EB62" s="352"/>
      <c r="EC62" s="352"/>
      <c r="ED62" s="352"/>
      <c r="EE62" s="352"/>
      <c r="EF62" s="352"/>
      <c r="EG62" s="352"/>
      <c r="EH62" s="352"/>
      <c r="EI62" s="352"/>
      <c r="EJ62" s="352"/>
      <c r="EK62" s="352"/>
      <c r="EL62" s="352"/>
      <c r="EM62" s="352"/>
      <c r="EN62" s="352"/>
      <c r="EO62" s="352"/>
      <c r="EP62" s="352"/>
      <c r="EQ62" s="352"/>
      <c r="ER62" s="352"/>
      <c r="ES62" s="352"/>
      <c r="ET62" s="352"/>
      <c r="EU62" s="352"/>
      <c r="EV62" s="352"/>
      <c r="EW62" s="352"/>
      <c r="EX62" s="352"/>
      <c r="EY62" s="352"/>
      <c r="EZ62" s="352"/>
      <c r="FA62" s="352"/>
      <c r="FB62" s="352"/>
      <c r="FC62" s="352"/>
      <c r="FD62" s="352"/>
      <c r="FE62" s="352"/>
      <c r="FF62" s="352"/>
      <c r="FG62" s="352"/>
      <c r="FH62" s="352"/>
      <c r="FI62" s="352"/>
      <c r="FJ62" s="352"/>
      <c r="FK62" s="352"/>
      <c r="FL62" s="352"/>
      <c r="FM62" s="352"/>
      <c r="FN62" s="352"/>
      <c r="FO62" s="352"/>
      <c r="FP62" s="352"/>
      <c r="FQ62" s="352"/>
      <c r="FR62" s="352"/>
      <c r="FS62" s="352"/>
      <c r="FT62" s="352"/>
      <c r="FU62" s="352"/>
      <c r="FV62" s="352"/>
      <c r="FW62" s="352"/>
      <c r="FX62" s="352"/>
      <c r="FY62" s="352"/>
      <c r="FZ62" s="352"/>
      <c r="GA62" s="352"/>
      <c r="GB62" s="352"/>
      <c r="GC62" s="352"/>
      <c r="GD62" s="352"/>
      <c r="GE62" s="352"/>
      <c r="GF62" s="352"/>
      <c r="GG62" s="352"/>
      <c r="GH62" s="352"/>
      <c r="GI62" s="352"/>
      <c r="GJ62" s="352"/>
      <c r="GK62" s="352"/>
      <c r="GL62" s="352"/>
      <c r="GM62" s="352"/>
      <c r="GN62" s="352"/>
      <c r="GO62" s="352"/>
      <c r="GP62" s="352"/>
      <c r="GQ62" s="352"/>
      <c r="GR62" s="352"/>
      <c r="GS62" s="352"/>
      <c r="GT62" s="352"/>
      <c r="GU62" s="352"/>
      <c r="GV62" s="352"/>
      <c r="GW62" s="352"/>
      <c r="GX62" s="352"/>
      <c r="GY62" s="352"/>
      <c r="GZ62" s="352"/>
      <c r="HA62" s="352"/>
      <c r="HB62" s="352"/>
      <c r="HC62" s="352"/>
      <c r="HD62" s="352"/>
      <c r="HE62" s="352"/>
      <c r="HF62" s="352"/>
      <c r="HG62" s="352"/>
      <c r="HH62" s="352"/>
      <c r="HI62" s="352"/>
      <c r="HJ62" s="352"/>
      <c r="HK62" s="352"/>
      <c r="HL62" s="352"/>
      <c r="HM62" s="352"/>
      <c r="HN62" s="352"/>
      <c r="HO62" s="352"/>
      <c r="HP62" s="352"/>
      <c r="HQ62" s="352"/>
      <c r="HR62" s="352"/>
      <c r="HS62" s="352"/>
      <c r="HT62" s="352"/>
      <c r="HU62" s="352"/>
      <c r="HV62" s="352"/>
      <c r="HW62" s="352"/>
      <c r="HX62" s="352"/>
      <c r="HY62" s="352"/>
      <c r="HZ62" s="352"/>
      <c r="IA62" s="352"/>
      <c r="IB62" s="352"/>
      <c r="IC62" s="352"/>
      <c r="ID62" s="352"/>
      <c r="IE62" s="352"/>
      <c r="IF62" s="352"/>
      <c r="IG62" s="352"/>
      <c r="IH62" s="352"/>
      <c r="II62" s="352"/>
      <c r="IJ62" s="352"/>
      <c r="IK62" s="352"/>
      <c r="IL62" s="352"/>
      <c r="IM62" s="352"/>
      <c r="IN62" s="352"/>
      <c r="IO62" s="352"/>
      <c r="IP62" s="352"/>
      <c r="IQ62" s="352"/>
      <c r="IR62" s="352"/>
      <c r="IS62" s="352"/>
      <c r="IT62" s="352"/>
      <c r="IU62" s="352"/>
      <c r="IV62" s="352"/>
      <c r="IW62" s="352"/>
      <c r="IX62" s="352"/>
      <c r="IY62" s="352"/>
      <c r="IZ62" s="352"/>
      <c r="JA62" s="352"/>
      <c r="JB62" s="352"/>
      <c r="JC62" s="352"/>
      <c r="JD62" s="352"/>
      <c r="JE62" s="352"/>
      <c r="JF62" s="352"/>
      <c r="JG62" s="352"/>
      <c r="JH62" s="352"/>
    </row>
    <row r="63" spans="1:268" s="82" customFormat="1" ht="15" customHeight="1">
      <c r="A63" s="80"/>
      <c r="B63" s="115"/>
      <c r="C63" s="16" t="s">
        <v>129</v>
      </c>
      <c r="D63" s="118"/>
      <c r="E63" s="118"/>
      <c r="F63" s="17"/>
      <c r="G63" s="108"/>
      <c r="H63" s="108"/>
      <c r="I63" s="108"/>
      <c r="J63" s="108"/>
      <c r="K63" s="108"/>
      <c r="L63" s="108"/>
      <c r="M63" s="348"/>
      <c r="N63" s="345"/>
      <c r="O63" s="345"/>
      <c r="P63" s="345"/>
      <c r="Q63" s="345"/>
      <c r="R63" s="345"/>
      <c r="S63" s="345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2"/>
      <c r="AT63" s="352"/>
      <c r="AU63" s="352"/>
      <c r="AV63" s="352"/>
      <c r="AW63" s="352"/>
      <c r="AX63" s="352"/>
      <c r="AY63" s="352"/>
      <c r="AZ63" s="352"/>
      <c r="BA63" s="352"/>
      <c r="BB63" s="352"/>
      <c r="BC63" s="352"/>
      <c r="BD63" s="352"/>
      <c r="BE63" s="352"/>
      <c r="BF63" s="352"/>
      <c r="BG63" s="352"/>
      <c r="BH63" s="352"/>
      <c r="BI63" s="352"/>
      <c r="BJ63" s="352"/>
      <c r="BK63" s="352"/>
      <c r="BL63" s="352"/>
      <c r="BM63" s="352"/>
      <c r="BN63" s="352"/>
      <c r="BO63" s="352"/>
      <c r="BP63" s="352"/>
      <c r="BQ63" s="352"/>
      <c r="BR63" s="352"/>
      <c r="BS63" s="352"/>
      <c r="BT63" s="352"/>
      <c r="BU63" s="352"/>
      <c r="BV63" s="352"/>
      <c r="BW63" s="352"/>
      <c r="BX63" s="352"/>
      <c r="BY63" s="352"/>
      <c r="BZ63" s="352"/>
      <c r="CA63" s="352"/>
      <c r="CB63" s="352"/>
      <c r="CC63" s="352"/>
      <c r="CD63" s="352"/>
      <c r="CE63" s="352"/>
      <c r="CF63" s="352"/>
      <c r="CG63" s="352"/>
      <c r="CH63" s="352"/>
      <c r="CI63" s="352"/>
      <c r="CJ63" s="352"/>
      <c r="CK63" s="352"/>
      <c r="CL63" s="352"/>
      <c r="CM63" s="352"/>
      <c r="CN63" s="352"/>
      <c r="CO63" s="352"/>
      <c r="CP63" s="352"/>
      <c r="CQ63" s="352"/>
      <c r="CR63" s="352"/>
      <c r="CS63" s="352"/>
      <c r="CT63" s="352"/>
      <c r="CU63" s="352"/>
      <c r="CV63" s="352"/>
      <c r="CW63" s="352"/>
      <c r="CX63" s="352"/>
      <c r="CY63" s="352"/>
      <c r="CZ63" s="352"/>
      <c r="DA63" s="352"/>
      <c r="DB63" s="352"/>
      <c r="DC63" s="352"/>
      <c r="DD63" s="352"/>
      <c r="DE63" s="352"/>
      <c r="DF63" s="352"/>
      <c r="DG63" s="352"/>
      <c r="DH63" s="352"/>
      <c r="DI63" s="352"/>
      <c r="DJ63" s="352"/>
      <c r="DK63" s="352"/>
      <c r="DL63" s="352"/>
      <c r="DM63" s="352"/>
      <c r="DN63" s="352"/>
      <c r="DO63" s="352"/>
      <c r="DP63" s="352"/>
      <c r="DQ63" s="352"/>
      <c r="DR63" s="352"/>
      <c r="DS63" s="352"/>
      <c r="DT63" s="352"/>
      <c r="DU63" s="352"/>
      <c r="DV63" s="352"/>
      <c r="DW63" s="352"/>
      <c r="DX63" s="352"/>
      <c r="DY63" s="352"/>
      <c r="DZ63" s="352"/>
      <c r="EA63" s="352"/>
      <c r="EB63" s="352"/>
      <c r="EC63" s="352"/>
      <c r="ED63" s="352"/>
      <c r="EE63" s="352"/>
      <c r="EF63" s="352"/>
      <c r="EG63" s="352"/>
      <c r="EH63" s="352"/>
      <c r="EI63" s="352"/>
      <c r="EJ63" s="352"/>
      <c r="EK63" s="352"/>
      <c r="EL63" s="352"/>
      <c r="EM63" s="352"/>
      <c r="EN63" s="352"/>
      <c r="EO63" s="352"/>
      <c r="EP63" s="352"/>
      <c r="EQ63" s="352"/>
      <c r="ER63" s="352"/>
      <c r="ES63" s="352"/>
      <c r="ET63" s="352"/>
      <c r="EU63" s="352"/>
      <c r="EV63" s="352"/>
      <c r="EW63" s="352"/>
      <c r="EX63" s="352"/>
      <c r="EY63" s="352"/>
      <c r="EZ63" s="352"/>
      <c r="FA63" s="352"/>
      <c r="FB63" s="352"/>
      <c r="FC63" s="352"/>
      <c r="FD63" s="352"/>
      <c r="FE63" s="352"/>
      <c r="FF63" s="352"/>
      <c r="FG63" s="352"/>
      <c r="FH63" s="352"/>
      <c r="FI63" s="352"/>
      <c r="FJ63" s="352"/>
      <c r="FK63" s="352"/>
      <c r="FL63" s="352"/>
      <c r="FM63" s="352"/>
      <c r="FN63" s="352"/>
      <c r="FO63" s="352"/>
      <c r="FP63" s="352"/>
      <c r="FQ63" s="352"/>
      <c r="FR63" s="352"/>
      <c r="FS63" s="352"/>
      <c r="FT63" s="352"/>
      <c r="FU63" s="352"/>
      <c r="FV63" s="352"/>
      <c r="FW63" s="352"/>
      <c r="FX63" s="352"/>
      <c r="FY63" s="352"/>
      <c r="FZ63" s="352"/>
      <c r="GA63" s="352"/>
      <c r="GB63" s="352"/>
      <c r="GC63" s="352"/>
      <c r="GD63" s="352"/>
      <c r="GE63" s="352"/>
      <c r="GF63" s="352"/>
      <c r="GG63" s="352"/>
      <c r="GH63" s="352"/>
      <c r="GI63" s="352"/>
      <c r="GJ63" s="352"/>
      <c r="GK63" s="352"/>
      <c r="GL63" s="352"/>
      <c r="GM63" s="352"/>
      <c r="GN63" s="352"/>
      <c r="GO63" s="352"/>
      <c r="GP63" s="352"/>
      <c r="GQ63" s="352"/>
      <c r="GR63" s="352"/>
      <c r="GS63" s="352"/>
      <c r="GT63" s="352"/>
      <c r="GU63" s="352"/>
      <c r="GV63" s="352"/>
      <c r="GW63" s="352"/>
      <c r="GX63" s="352"/>
      <c r="GY63" s="352"/>
      <c r="GZ63" s="352"/>
      <c r="HA63" s="352"/>
      <c r="HB63" s="352"/>
      <c r="HC63" s="352"/>
      <c r="HD63" s="352"/>
      <c r="HE63" s="352"/>
      <c r="HF63" s="352"/>
      <c r="HG63" s="352"/>
      <c r="HH63" s="352"/>
      <c r="HI63" s="352"/>
      <c r="HJ63" s="352"/>
      <c r="HK63" s="352"/>
      <c r="HL63" s="352"/>
      <c r="HM63" s="352"/>
      <c r="HN63" s="352"/>
      <c r="HO63" s="352"/>
      <c r="HP63" s="352"/>
      <c r="HQ63" s="352"/>
      <c r="HR63" s="352"/>
      <c r="HS63" s="352"/>
      <c r="HT63" s="352"/>
      <c r="HU63" s="352"/>
      <c r="HV63" s="352"/>
      <c r="HW63" s="352"/>
      <c r="HX63" s="352"/>
      <c r="HY63" s="352"/>
      <c r="HZ63" s="352"/>
      <c r="IA63" s="352"/>
      <c r="IB63" s="352"/>
      <c r="IC63" s="352"/>
      <c r="ID63" s="352"/>
      <c r="IE63" s="352"/>
      <c r="IF63" s="352"/>
      <c r="IG63" s="352"/>
      <c r="IH63" s="352"/>
      <c r="II63" s="352"/>
      <c r="IJ63" s="352"/>
      <c r="IK63" s="352"/>
      <c r="IL63" s="352"/>
      <c r="IM63" s="352"/>
      <c r="IN63" s="352"/>
      <c r="IO63" s="352"/>
      <c r="IP63" s="352"/>
      <c r="IQ63" s="352"/>
      <c r="IR63" s="352"/>
      <c r="IS63" s="352"/>
      <c r="IT63" s="352"/>
      <c r="IU63" s="352"/>
      <c r="IV63" s="352"/>
      <c r="IW63" s="352"/>
      <c r="IX63" s="352"/>
      <c r="IY63" s="352"/>
      <c r="IZ63" s="352"/>
      <c r="JA63" s="352"/>
      <c r="JB63" s="352"/>
      <c r="JC63" s="352"/>
      <c r="JD63" s="352"/>
      <c r="JE63" s="352"/>
      <c r="JF63" s="352"/>
      <c r="JG63" s="352"/>
      <c r="JH63" s="352"/>
    </row>
    <row r="64" spans="1:268" s="82" customFormat="1" ht="20.100000000000001" customHeight="1">
      <c r="A64" s="80"/>
      <c r="B64" s="80"/>
      <c r="C64" s="450" t="s">
        <v>10</v>
      </c>
      <c r="D64" s="450"/>
      <c r="E64" s="450"/>
      <c r="F64" s="17"/>
      <c r="G64" s="108"/>
      <c r="H64" s="108"/>
      <c r="I64" s="108"/>
      <c r="J64" s="7"/>
      <c r="K64" s="7"/>
      <c r="L64" s="7"/>
      <c r="M64" s="348"/>
      <c r="N64" s="345"/>
      <c r="O64" s="345"/>
      <c r="P64" s="345"/>
      <c r="Q64" s="345"/>
      <c r="R64" s="345"/>
      <c r="S64" s="345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2"/>
      <c r="BA64" s="352"/>
      <c r="BB64" s="352"/>
      <c r="BC64" s="352"/>
      <c r="BD64" s="352"/>
      <c r="BE64" s="352"/>
      <c r="BF64" s="352"/>
      <c r="BG64" s="352"/>
      <c r="BH64" s="352"/>
      <c r="BI64" s="352"/>
      <c r="BJ64" s="352"/>
      <c r="BK64" s="352"/>
      <c r="BL64" s="352"/>
      <c r="BM64" s="352"/>
      <c r="BN64" s="352"/>
      <c r="BO64" s="352"/>
      <c r="BP64" s="352"/>
      <c r="BQ64" s="352"/>
      <c r="BR64" s="352"/>
      <c r="BS64" s="352"/>
      <c r="BT64" s="352"/>
      <c r="BU64" s="352"/>
      <c r="BV64" s="352"/>
      <c r="BW64" s="352"/>
      <c r="BX64" s="352"/>
      <c r="BY64" s="352"/>
      <c r="BZ64" s="352"/>
      <c r="CA64" s="352"/>
      <c r="CB64" s="352"/>
      <c r="CC64" s="352"/>
      <c r="CD64" s="352"/>
      <c r="CE64" s="352"/>
      <c r="CF64" s="352"/>
      <c r="CG64" s="352"/>
      <c r="CH64" s="352"/>
      <c r="CI64" s="352"/>
      <c r="CJ64" s="352"/>
      <c r="CK64" s="352"/>
      <c r="CL64" s="352"/>
      <c r="CM64" s="352"/>
      <c r="CN64" s="352"/>
      <c r="CO64" s="352"/>
      <c r="CP64" s="352"/>
      <c r="CQ64" s="352"/>
      <c r="CR64" s="352"/>
      <c r="CS64" s="352"/>
      <c r="CT64" s="352"/>
      <c r="CU64" s="352"/>
      <c r="CV64" s="352"/>
      <c r="CW64" s="352"/>
      <c r="CX64" s="352"/>
      <c r="CY64" s="352"/>
      <c r="CZ64" s="352"/>
      <c r="DA64" s="352"/>
      <c r="DB64" s="352"/>
      <c r="DC64" s="352"/>
      <c r="DD64" s="352"/>
      <c r="DE64" s="352"/>
      <c r="DF64" s="352"/>
      <c r="DG64" s="352"/>
      <c r="DH64" s="352"/>
      <c r="DI64" s="352"/>
      <c r="DJ64" s="352"/>
      <c r="DK64" s="352"/>
      <c r="DL64" s="352"/>
      <c r="DM64" s="352"/>
      <c r="DN64" s="352"/>
      <c r="DO64" s="352"/>
      <c r="DP64" s="352"/>
      <c r="DQ64" s="352"/>
      <c r="DR64" s="352"/>
      <c r="DS64" s="352"/>
      <c r="DT64" s="352"/>
      <c r="DU64" s="352"/>
      <c r="DV64" s="352"/>
      <c r="DW64" s="352"/>
      <c r="DX64" s="352"/>
      <c r="DY64" s="352"/>
      <c r="DZ64" s="352"/>
      <c r="EA64" s="352"/>
      <c r="EB64" s="352"/>
      <c r="EC64" s="352"/>
      <c r="ED64" s="352"/>
      <c r="EE64" s="352"/>
      <c r="EF64" s="352"/>
      <c r="EG64" s="352"/>
      <c r="EH64" s="352"/>
      <c r="EI64" s="352"/>
      <c r="EJ64" s="352"/>
      <c r="EK64" s="352"/>
      <c r="EL64" s="352"/>
      <c r="EM64" s="352"/>
      <c r="EN64" s="352"/>
      <c r="EO64" s="352"/>
      <c r="EP64" s="352"/>
      <c r="EQ64" s="352"/>
      <c r="ER64" s="352"/>
      <c r="ES64" s="352"/>
      <c r="ET64" s="352"/>
      <c r="EU64" s="352"/>
      <c r="EV64" s="352"/>
      <c r="EW64" s="352"/>
      <c r="EX64" s="352"/>
      <c r="EY64" s="352"/>
      <c r="EZ64" s="352"/>
      <c r="FA64" s="352"/>
      <c r="FB64" s="352"/>
      <c r="FC64" s="352"/>
      <c r="FD64" s="352"/>
      <c r="FE64" s="352"/>
      <c r="FF64" s="352"/>
      <c r="FG64" s="352"/>
      <c r="FH64" s="352"/>
      <c r="FI64" s="352"/>
      <c r="FJ64" s="352"/>
      <c r="FK64" s="352"/>
      <c r="FL64" s="352"/>
      <c r="FM64" s="352"/>
      <c r="FN64" s="352"/>
      <c r="FO64" s="352"/>
      <c r="FP64" s="352"/>
      <c r="FQ64" s="352"/>
      <c r="FR64" s="352"/>
      <c r="FS64" s="352"/>
      <c r="FT64" s="352"/>
      <c r="FU64" s="352"/>
      <c r="FV64" s="352"/>
      <c r="FW64" s="352"/>
      <c r="FX64" s="352"/>
      <c r="FY64" s="352"/>
      <c r="FZ64" s="352"/>
      <c r="GA64" s="352"/>
      <c r="GB64" s="352"/>
      <c r="GC64" s="352"/>
      <c r="GD64" s="352"/>
      <c r="GE64" s="352"/>
      <c r="GF64" s="352"/>
      <c r="GG64" s="352"/>
      <c r="GH64" s="352"/>
      <c r="GI64" s="352"/>
      <c r="GJ64" s="352"/>
      <c r="GK64" s="352"/>
      <c r="GL64" s="352"/>
      <c r="GM64" s="352"/>
      <c r="GN64" s="352"/>
      <c r="GO64" s="352"/>
      <c r="GP64" s="352"/>
      <c r="GQ64" s="352"/>
      <c r="GR64" s="352"/>
      <c r="GS64" s="352"/>
      <c r="GT64" s="352"/>
      <c r="GU64" s="352"/>
      <c r="GV64" s="352"/>
      <c r="GW64" s="352"/>
      <c r="GX64" s="352"/>
      <c r="GY64" s="352"/>
      <c r="GZ64" s="352"/>
      <c r="HA64" s="352"/>
      <c r="HB64" s="352"/>
      <c r="HC64" s="352"/>
      <c r="HD64" s="352"/>
      <c r="HE64" s="352"/>
      <c r="HF64" s="352"/>
      <c r="HG64" s="352"/>
      <c r="HH64" s="352"/>
      <c r="HI64" s="352"/>
      <c r="HJ64" s="352"/>
      <c r="HK64" s="352"/>
      <c r="HL64" s="352"/>
      <c r="HM64" s="352"/>
      <c r="HN64" s="352"/>
      <c r="HO64" s="352"/>
      <c r="HP64" s="352"/>
      <c r="HQ64" s="352"/>
      <c r="HR64" s="352"/>
      <c r="HS64" s="352"/>
      <c r="HT64" s="352"/>
      <c r="HU64" s="352"/>
      <c r="HV64" s="352"/>
      <c r="HW64" s="352"/>
      <c r="HX64" s="352"/>
      <c r="HY64" s="352"/>
      <c r="HZ64" s="352"/>
      <c r="IA64" s="352"/>
      <c r="IB64" s="352"/>
      <c r="IC64" s="352"/>
      <c r="ID64" s="352"/>
      <c r="IE64" s="352"/>
      <c r="IF64" s="352"/>
      <c r="IG64" s="352"/>
      <c r="IH64" s="352"/>
      <c r="II64" s="352"/>
      <c r="IJ64" s="352"/>
      <c r="IK64" s="352"/>
      <c r="IL64" s="352"/>
      <c r="IM64" s="352"/>
      <c r="IN64" s="352"/>
      <c r="IO64" s="352"/>
      <c r="IP64" s="352"/>
      <c r="IQ64" s="352"/>
      <c r="IR64" s="352"/>
      <c r="IS64" s="352"/>
      <c r="IT64" s="352"/>
      <c r="IU64" s="352"/>
      <c r="IV64" s="352"/>
      <c r="IW64" s="352"/>
      <c r="IX64" s="352"/>
      <c r="IY64" s="352"/>
      <c r="IZ64" s="352"/>
      <c r="JA64" s="352"/>
      <c r="JB64" s="352"/>
      <c r="JC64" s="352"/>
      <c r="JD64" s="352"/>
      <c r="JE64" s="352"/>
      <c r="JF64" s="352"/>
      <c r="JG64" s="352"/>
      <c r="JH64" s="352"/>
    </row>
    <row r="65" spans="1:268" s="81" customFormat="1" ht="20.100000000000001" customHeight="1">
      <c r="A65" s="80"/>
      <c r="B65" s="80"/>
      <c r="C65" s="17" t="s">
        <v>52</v>
      </c>
      <c r="D65" s="452" t="s">
        <v>130</v>
      </c>
      <c r="E65" s="452"/>
      <c r="F65" s="17"/>
      <c r="G65" s="108">
        <v>7172.5780000000004</v>
      </c>
      <c r="H65" s="108">
        <v>7226.598</v>
      </c>
      <c r="I65" s="108">
        <v>6213.8090000000002</v>
      </c>
      <c r="J65" s="108">
        <v>4858.9539999999997</v>
      </c>
      <c r="K65" s="108">
        <v>6746.4560000000001</v>
      </c>
      <c r="L65" s="108">
        <v>5349.6620000000003</v>
      </c>
      <c r="M65" s="348"/>
      <c r="N65" s="345"/>
      <c r="O65" s="345"/>
      <c r="P65" s="345"/>
      <c r="Q65" s="345"/>
      <c r="R65" s="345"/>
      <c r="S65" s="345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  <c r="AX65" s="351"/>
      <c r="AY65" s="351"/>
      <c r="AZ65" s="351"/>
      <c r="BA65" s="351"/>
      <c r="BB65" s="351"/>
      <c r="BC65" s="351"/>
      <c r="BD65" s="351"/>
      <c r="BE65" s="351"/>
      <c r="BF65" s="351"/>
      <c r="BG65" s="351"/>
      <c r="BH65" s="351"/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1"/>
      <c r="CJ65" s="351"/>
      <c r="CK65" s="351"/>
      <c r="CL65" s="351"/>
      <c r="CM65" s="351"/>
      <c r="CN65" s="351"/>
      <c r="CO65" s="351"/>
      <c r="CP65" s="351"/>
      <c r="CQ65" s="351"/>
      <c r="CR65" s="351"/>
      <c r="CS65" s="351"/>
      <c r="CT65" s="351"/>
      <c r="CU65" s="351"/>
      <c r="CV65" s="351"/>
      <c r="CW65" s="351"/>
      <c r="CX65" s="351"/>
      <c r="CY65" s="351"/>
      <c r="CZ65" s="351"/>
      <c r="DA65" s="351"/>
      <c r="DB65" s="351"/>
      <c r="DC65" s="351"/>
      <c r="DD65" s="351"/>
      <c r="DE65" s="351"/>
      <c r="DF65" s="351"/>
      <c r="DG65" s="351"/>
      <c r="DH65" s="351"/>
      <c r="DI65" s="351"/>
      <c r="DJ65" s="351"/>
      <c r="DK65" s="351"/>
      <c r="DL65" s="351"/>
      <c r="DM65" s="351"/>
      <c r="DN65" s="351"/>
      <c r="DO65" s="351"/>
      <c r="DP65" s="351"/>
      <c r="DQ65" s="351"/>
      <c r="DR65" s="351"/>
      <c r="DS65" s="351"/>
      <c r="DT65" s="351"/>
      <c r="DU65" s="351"/>
      <c r="DV65" s="351"/>
      <c r="DW65" s="351"/>
      <c r="DX65" s="351"/>
      <c r="DY65" s="351"/>
      <c r="DZ65" s="351"/>
      <c r="EA65" s="351"/>
      <c r="EB65" s="351"/>
      <c r="EC65" s="351"/>
      <c r="ED65" s="351"/>
      <c r="EE65" s="351"/>
      <c r="EF65" s="351"/>
      <c r="EG65" s="351"/>
      <c r="EH65" s="351"/>
      <c r="EI65" s="351"/>
      <c r="EJ65" s="351"/>
      <c r="EK65" s="351"/>
      <c r="EL65" s="351"/>
      <c r="EM65" s="351"/>
      <c r="EN65" s="351"/>
      <c r="EO65" s="351"/>
      <c r="EP65" s="351"/>
      <c r="EQ65" s="351"/>
      <c r="ER65" s="351"/>
      <c r="ES65" s="351"/>
      <c r="ET65" s="351"/>
      <c r="EU65" s="351"/>
      <c r="EV65" s="351"/>
      <c r="EW65" s="351"/>
      <c r="EX65" s="351"/>
      <c r="EY65" s="351"/>
      <c r="EZ65" s="351"/>
      <c r="FA65" s="351"/>
      <c r="FB65" s="351"/>
      <c r="FC65" s="351"/>
      <c r="FD65" s="351"/>
      <c r="FE65" s="351"/>
      <c r="FF65" s="351"/>
      <c r="FG65" s="351"/>
      <c r="FH65" s="351"/>
      <c r="FI65" s="351"/>
      <c r="FJ65" s="351"/>
      <c r="FK65" s="351"/>
      <c r="FL65" s="351"/>
      <c r="FM65" s="351"/>
      <c r="FN65" s="351"/>
      <c r="FO65" s="351"/>
      <c r="FP65" s="351"/>
      <c r="FQ65" s="351"/>
      <c r="FR65" s="351"/>
      <c r="FS65" s="351"/>
      <c r="FT65" s="351"/>
      <c r="FU65" s="351"/>
      <c r="FV65" s="351"/>
      <c r="FW65" s="351"/>
      <c r="FX65" s="351"/>
      <c r="FY65" s="351"/>
      <c r="FZ65" s="351"/>
      <c r="GA65" s="351"/>
      <c r="GB65" s="351"/>
      <c r="GC65" s="351"/>
      <c r="GD65" s="351"/>
      <c r="GE65" s="351"/>
      <c r="GF65" s="351"/>
      <c r="GG65" s="351"/>
      <c r="GH65" s="351"/>
      <c r="GI65" s="351"/>
      <c r="GJ65" s="351"/>
      <c r="GK65" s="351"/>
      <c r="GL65" s="351"/>
      <c r="GM65" s="351"/>
      <c r="GN65" s="351"/>
      <c r="GO65" s="351"/>
      <c r="GP65" s="351"/>
      <c r="GQ65" s="351"/>
      <c r="GR65" s="351"/>
      <c r="GS65" s="351"/>
      <c r="GT65" s="351"/>
      <c r="GU65" s="351"/>
      <c r="GV65" s="351"/>
      <c r="GW65" s="351"/>
      <c r="GX65" s="351"/>
      <c r="GY65" s="351"/>
      <c r="GZ65" s="351"/>
      <c r="HA65" s="351"/>
      <c r="HB65" s="351"/>
      <c r="HC65" s="351"/>
      <c r="HD65" s="351"/>
      <c r="HE65" s="351"/>
      <c r="HF65" s="351"/>
      <c r="HG65" s="351"/>
      <c r="HH65" s="351"/>
      <c r="HI65" s="351"/>
      <c r="HJ65" s="351"/>
      <c r="HK65" s="351"/>
      <c r="HL65" s="351"/>
      <c r="HM65" s="351"/>
      <c r="HN65" s="351"/>
      <c r="HO65" s="351"/>
      <c r="HP65" s="351"/>
      <c r="HQ65" s="351"/>
      <c r="HR65" s="351"/>
      <c r="HS65" s="351"/>
      <c r="HT65" s="351"/>
      <c r="HU65" s="351"/>
      <c r="HV65" s="351"/>
      <c r="HW65" s="351"/>
      <c r="HX65" s="351"/>
      <c r="HY65" s="351"/>
      <c r="HZ65" s="351"/>
      <c r="IA65" s="351"/>
      <c r="IB65" s="351"/>
      <c r="IC65" s="351"/>
      <c r="ID65" s="351"/>
      <c r="IE65" s="351"/>
      <c r="IF65" s="351"/>
      <c r="IG65" s="351"/>
      <c r="IH65" s="351"/>
      <c r="II65" s="351"/>
      <c r="IJ65" s="351"/>
      <c r="IK65" s="351"/>
      <c r="IL65" s="351"/>
      <c r="IM65" s="351"/>
      <c r="IN65" s="351"/>
      <c r="IO65" s="351"/>
      <c r="IP65" s="351"/>
      <c r="IQ65" s="351"/>
      <c r="IR65" s="351"/>
      <c r="IS65" s="351"/>
      <c r="IT65" s="351"/>
      <c r="IU65" s="351"/>
      <c r="IV65" s="351"/>
      <c r="IW65" s="351"/>
      <c r="IX65" s="351"/>
      <c r="IY65" s="351"/>
      <c r="IZ65" s="351"/>
      <c r="JA65" s="351"/>
      <c r="JB65" s="351"/>
      <c r="JC65" s="351"/>
      <c r="JD65" s="351"/>
      <c r="JE65" s="351"/>
      <c r="JF65" s="351"/>
      <c r="JG65" s="351"/>
      <c r="JH65" s="351"/>
    </row>
    <row r="66" spans="1:268" s="82" customFormat="1" ht="19.5" customHeight="1">
      <c r="A66" s="80"/>
      <c r="B66" s="80"/>
      <c r="C66" s="17"/>
      <c r="D66" s="450" t="s">
        <v>60</v>
      </c>
      <c r="E66" s="450"/>
      <c r="F66" s="450"/>
      <c r="G66" s="108"/>
      <c r="H66" s="108"/>
      <c r="I66" s="108"/>
      <c r="J66" s="108"/>
      <c r="K66" s="108"/>
      <c r="L66" s="108"/>
      <c r="M66" s="348"/>
      <c r="N66" s="345"/>
      <c r="O66" s="345"/>
      <c r="P66" s="345"/>
      <c r="Q66" s="345"/>
      <c r="R66" s="345"/>
      <c r="S66" s="345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352"/>
      <c r="AI66" s="352"/>
      <c r="AJ66" s="352"/>
      <c r="AK66" s="352"/>
      <c r="AL66" s="352"/>
      <c r="AM66" s="352"/>
      <c r="AN66" s="352"/>
      <c r="AO66" s="352"/>
      <c r="AP66" s="352"/>
      <c r="AQ66" s="352"/>
      <c r="AR66" s="352"/>
      <c r="AS66" s="352"/>
      <c r="AT66" s="352"/>
      <c r="AU66" s="352"/>
      <c r="AV66" s="352"/>
      <c r="AW66" s="352"/>
      <c r="AX66" s="352"/>
      <c r="AY66" s="352"/>
      <c r="AZ66" s="352"/>
      <c r="BA66" s="352"/>
      <c r="BB66" s="352"/>
      <c r="BC66" s="352"/>
      <c r="BD66" s="352"/>
      <c r="BE66" s="352"/>
      <c r="BF66" s="352"/>
      <c r="BG66" s="352"/>
      <c r="BH66" s="352"/>
      <c r="BI66" s="352"/>
      <c r="BJ66" s="352"/>
      <c r="BK66" s="352"/>
      <c r="BL66" s="352"/>
      <c r="BM66" s="352"/>
      <c r="BN66" s="352"/>
      <c r="BO66" s="352"/>
      <c r="BP66" s="352"/>
      <c r="BQ66" s="352"/>
      <c r="BR66" s="352"/>
      <c r="BS66" s="352"/>
      <c r="BT66" s="352"/>
      <c r="BU66" s="352"/>
      <c r="BV66" s="352"/>
      <c r="BW66" s="352"/>
      <c r="BX66" s="352"/>
      <c r="BY66" s="352"/>
      <c r="BZ66" s="352"/>
      <c r="CA66" s="352"/>
      <c r="CB66" s="352"/>
      <c r="CC66" s="352"/>
      <c r="CD66" s="352"/>
      <c r="CE66" s="352"/>
      <c r="CF66" s="352"/>
      <c r="CG66" s="352"/>
      <c r="CH66" s="352"/>
      <c r="CI66" s="352"/>
      <c r="CJ66" s="352"/>
      <c r="CK66" s="352"/>
      <c r="CL66" s="352"/>
      <c r="CM66" s="352"/>
      <c r="CN66" s="352"/>
      <c r="CO66" s="352"/>
      <c r="CP66" s="352"/>
      <c r="CQ66" s="352"/>
      <c r="CR66" s="352"/>
      <c r="CS66" s="352"/>
      <c r="CT66" s="352"/>
      <c r="CU66" s="352"/>
      <c r="CV66" s="352"/>
      <c r="CW66" s="352"/>
      <c r="CX66" s="352"/>
      <c r="CY66" s="352"/>
      <c r="CZ66" s="352"/>
      <c r="DA66" s="352"/>
      <c r="DB66" s="352"/>
      <c r="DC66" s="352"/>
      <c r="DD66" s="352"/>
      <c r="DE66" s="352"/>
      <c r="DF66" s="352"/>
      <c r="DG66" s="352"/>
      <c r="DH66" s="352"/>
      <c r="DI66" s="352"/>
      <c r="DJ66" s="352"/>
      <c r="DK66" s="352"/>
      <c r="DL66" s="352"/>
      <c r="DM66" s="352"/>
      <c r="DN66" s="352"/>
      <c r="DO66" s="352"/>
      <c r="DP66" s="352"/>
      <c r="DQ66" s="352"/>
      <c r="DR66" s="352"/>
      <c r="DS66" s="352"/>
      <c r="DT66" s="352"/>
      <c r="DU66" s="352"/>
      <c r="DV66" s="352"/>
      <c r="DW66" s="352"/>
      <c r="DX66" s="352"/>
      <c r="DY66" s="352"/>
      <c r="DZ66" s="352"/>
      <c r="EA66" s="352"/>
      <c r="EB66" s="352"/>
      <c r="EC66" s="352"/>
      <c r="ED66" s="352"/>
      <c r="EE66" s="352"/>
      <c r="EF66" s="352"/>
      <c r="EG66" s="352"/>
      <c r="EH66" s="352"/>
      <c r="EI66" s="352"/>
      <c r="EJ66" s="352"/>
      <c r="EK66" s="352"/>
      <c r="EL66" s="352"/>
      <c r="EM66" s="352"/>
      <c r="EN66" s="352"/>
      <c r="EO66" s="352"/>
      <c r="EP66" s="352"/>
      <c r="EQ66" s="352"/>
      <c r="ER66" s="352"/>
      <c r="ES66" s="352"/>
      <c r="ET66" s="352"/>
      <c r="EU66" s="352"/>
      <c r="EV66" s="352"/>
      <c r="EW66" s="352"/>
      <c r="EX66" s="352"/>
      <c r="EY66" s="352"/>
      <c r="EZ66" s="352"/>
      <c r="FA66" s="352"/>
      <c r="FB66" s="352"/>
      <c r="FC66" s="352"/>
      <c r="FD66" s="352"/>
      <c r="FE66" s="352"/>
      <c r="FF66" s="352"/>
      <c r="FG66" s="352"/>
      <c r="FH66" s="352"/>
      <c r="FI66" s="352"/>
      <c r="FJ66" s="352"/>
      <c r="FK66" s="352"/>
      <c r="FL66" s="352"/>
      <c r="FM66" s="352"/>
      <c r="FN66" s="352"/>
      <c r="FO66" s="352"/>
      <c r="FP66" s="352"/>
      <c r="FQ66" s="352"/>
      <c r="FR66" s="352"/>
      <c r="FS66" s="352"/>
      <c r="FT66" s="352"/>
      <c r="FU66" s="352"/>
      <c r="FV66" s="352"/>
      <c r="FW66" s="352"/>
      <c r="FX66" s="352"/>
      <c r="FY66" s="352"/>
      <c r="FZ66" s="352"/>
      <c r="GA66" s="352"/>
      <c r="GB66" s="352"/>
      <c r="GC66" s="352"/>
      <c r="GD66" s="352"/>
      <c r="GE66" s="352"/>
      <c r="GF66" s="352"/>
      <c r="GG66" s="352"/>
      <c r="GH66" s="352"/>
      <c r="GI66" s="352"/>
      <c r="GJ66" s="352"/>
      <c r="GK66" s="352"/>
      <c r="GL66" s="352"/>
      <c r="GM66" s="352"/>
      <c r="GN66" s="352"/>
      <c r="GO66" s="352"/>
      <c r="GP66" s="352"/>
      <c r="GQ66" s="352"/>
      <c r="GR66" s="352"/>
      <c r="GS66" s="352"/>
      <c r="GT66" s="352"/>
      <c r="GU66" s="352"/>
      <c r="GV66" s="352"/>
      <c r="GW66" s="352"/>
      <c r="GX66" s="352"/>
      <c r="GY66" s="352"/>
      <c r="GZ66" s="352"/>
      <c r="HA66" s="352"/>
      <c r="HB66" s="352"/>
      <c r="HC66" s="352"/>
      <c r="HD66" s="352"/>
      <c r="HE66" s="352"/>
      <c r="HF66" s="352"/>
      <c r="HG66" s="352"/>
      <c r="HH66" s="352"/>
      <c r="HI66" s="352"/>
      <c r="HJ66" s="352"/>
      <c r="HK66" s="352"/>
      <c r="HL66" s="352"/>
      <c r="HM66" s="352"/>
      <c r="HN66" s="352"/>
      <c r="HO66" s="352"/>
      <c r="HP66" s="352"/>
      <c r="HQ66" s="352"/>
      <c r="HR66" s="352"/>
      <c r="HS66" s="352"/>
      <c r="HT66" s="352"/>
      <c r="HU66" s="352"/>
      <c r="HV66" s="352"/>
      <c r="HW66" s="352"/>
      <c r="HX66" s="352"/>
      <c r="HY66" s="352"/>
      <c r="HZ66" s="352"/>
      <c r="IA66" s="352"/>
      <c r="IB66" s="352"/>
      <c r="IC66" s="352"/>
      <c r="ID66" s="352"/>
      <c r="IE66" s="352"/>
      <c r="IF66" s="352"/>
      <c r="IG66" s="352"/>
      <c r="IH66" s="352"/>
      <c r="II66" s="352"/>
      <c r="IJ66" s="352"/>
      <c r="IK66" s="352"/>
      <c r="IL66" s="352"/>
      <c r="IM66" s="352"/>
      <c r="IN66" s="352"/>
      <c r="IO66" s="352"/>
      <c r="IP66" s="352"/>
      <c r="IQ66" s="352"/>
      <c r="IR66" s="352"/>
      <c r="IS66" s="352"/>
      <c r="IT66" s="352"/>
      <c r="IU66" s="352"/>
      <c r="IV66" s="352"/>
      <c r="IW66" s="352"/>
      <c r="IX66" s="352"/>
      <c r="IY66" s="352"/>
      <c r="IZ66" s="352"/>
      <c r="JA66" s="352"/>
      <c r="JB66" s="352"/>
      <c r="JC66" s="352"/>
      <c r="JD66" s="352"/>
      <c r="JE66" s="352"/>
      <c r="JF66" s="352"/>
      <c r="JG66" s="352"/>
      <c r="JH66" s="352"/>
    </row>
    <row r="67" spans="1:268" ht="20.45" customHeight="1">
      <c r="A67" s="80"/>
      <c r="B67" s="80"/>
      <c r="C67" s="17" t="s">
        <v>53</v>
      </c>
      <c r="D67" s="448" t="s">
        <v>177</v>
      </c>
      <c r="E67" s="448"/>
      <c r="F67" s="448"/>
      <c r="G67" s="108">
        <v>913.46400000000006</v>
      </c>
      <c r="H67" s="108">
        <v>990.83899999999983</v>
      </c>
      <c r="I67" s="108">
        <v>1204.223</v>
      </c>
      <c r="J67" s="7">
        <v>1113.3869999999999</v>
      </c>
      <c r="K67" s="7">
        <v>1049.2139999999999</v>
      </c>
      <c r="L67" s="7">
        <v>634.28200000000004</v>
      </c>
      <c r="M67" s="348"/>
      <c r="N67" s="345"/>
      <c r="O67" s="345"/>
      <c r="P67" s="345"/>
      <c r="Q67" s="345"/>
      <c r="R67" s="345"/>
      <c r="S67" s="345"/>
    </row>
    <row r="68" spans="1:268" ht="19.5" customHeight="1">
      <c r="A68" s="80"/>
      <c r="B68" s="80"/>
      <c r="C68" s="17" t="s">
        <v>54</v>
      </c>
      <c r="D68" s="452" t="s">
        <v>128</v>
      </c>
      <c r="E68" s="452"/>
      <c r="F68" s="17"/>
      <c r="G68" s="108">
        <v>6774.277</v>
      </c>
      <c r="H68" s="108">
        <v>6555.24</v>
      </c>
      <c r="I68" s="108">
        <v>7468.8289999999997</v>
      </c>
      <c r="J68" s="108">
        <v>7815.44</v>
      </c>
      <c r="K68" s="108">
        <v>6758.74</v>
      </c>
      <c r="L68" s="108">
        <v>5916.6629999999996</v>
      </c>
      <c r="M68" s="348"/>
      <c r="N68" s="345"/>
      <c r="O68" s="345"/>
      <c r="P68" s="345"/>
      <c r="Q68" s="345"/>
      <c r="R68" s="345"/>
      <c r="S68" s="345"/>
    </row>
    <row r="69" spans="1:268" ht="15" customHeight="1">
      <c r="A69" s="80"/>
      <c r="B69" s="80"/>
      <c r="C69" s="17"/>
      <c r="D69" s="452" t="s">
        <v>129</v>
      </c>
      <c r="E69" s="452"/>
      <c r="F69" s="17"/>
      <c r="G69" s="108"/>
      <c r="H69" s="108"/>
      <c r="I69" s="108"/>
      <c r="J69" s="108"/>
      <c r="K69" s="108"/>
      <c r="L69" s="108"/>
      <c r="M69" s="348"/>
      <c r="N69" s="345"/>
      <c r="O69" s="345"/>
      <c r="P69" s="345"/>
      <c r="Q69" s="345"/>
      <c r="R69" s="345"/>
      <c r="S69" s="345"/>
    </row>
    <row r="70" spans="1:268" s="82" customFormat="1" ht="19.5" customHeight="1">
      <c r="A70" s="80"/>
      <c r="B70" s="80"/>
      <c r="C70" s="17"/>
      <c r="D70" s="450" t="s">
        <v>90</v>
      </c>
      <c r="E70" s="450"/>
      <c r="F70" s="450"/>
      <c r="G70" s="7"/>
      <c r="H70" s="7"/>
      <c r="I70" s="7"/>
      <c r="J70" s="7"/>
      <c r="K70" s="7"/>
      <c r="L70" s="7"/>
      <c r="M70" s="348"/>
      <c r="N70" s="345"/>
      <c r="O70" s="345"/>
      <c r="P70" s="345"/>
      <c r="Q70" s="345"/>
      <c r="R70" s="345"/>
      <c r="S70" s="345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2"/>
      <c r="AL70" s="352"/>
      <c r="AM70" s="352"/>
      <c r="AN70" s="352"/>
      <c r="AO70" s="352"/>
      <c r="AP70" s="352"/>
      <c r="AQ70" s="352"/>
      <c r="AR70" s="352"/>
      <c r="AS70" s="352"/>
      <c r="AT70" s="352"/>
      <c r="AU70" s="352"/>
      <c r="AV70" s="352"/>
      <c r="AW70" s="352"/>
      <c r="AX70" s="352"/>
      <c r="AY70" s="352"/>
      <c r="AZ70" s="352"/>
      <c r="BA70" s="352"/>
      <c r="BB70" s="352"/>
      <c r="BC70" s="352"/>
      <c r="BD70" s="352"/>
      <c r="BE70" s="352"/>
      <c r="BF70" s="352"/>
      <c r="BG70" s="352"/>
      <c r="BH70" s="352"/>
      <c r="BI70" s="352"/>
      <c r="BJ70" s="352"/>
      <c r="BK70" s="352"/>
      <c r="BL70" s="352"/>
      <c r="BM70" s="352"/>
      <c r="BN70" s="352"/>
      <c r="BO70" s="352"/>
      <c r="BP70" s="352"/>
      <c r="BQ70" s="352"/>
      <c r="BR70" s="352"/>
      <c r="BS70" s="352"/>
      <c r="BT70" s="352"/>
      <c r="BU70" s="352"/>
      <c r="BV70" s="352"/>
      <c r="BW70" s="352"/>
      <c r="BX70" s="352"/>
      <c r="BY70" s="352"/>
      <c r="BZ70" s="352"/>
      <c r="CA70" s="352"/>
      <c r="CB70" s="352"/>
      <c r="CC70" s="352"/>
      <c r="CD70" s="352"/>
      <c r="CE70" s="352"/>
      <c r="CF70" s="352"/>
      <c r="CG70" s="352"/>
      <c r="CH70" s="352"/>
      <c r="CI70" s="352"/>
      <c r="CJ70" s="352"/>
      <c r="CK70" s="352"/>
      <c r="CL70" s="352"/>
      <c r="CM70" s="352"/>
      <c r="CN70" s="352"/>
      <c r="CO70" s="352"/>
      <c r="CP70" s="352"/>
      <c r="CQ70" s="352"/>
      <c r="CR70" s="352"/>
      <c r="CS70" s="352"/>
      <c r="CT70" s="352"/>
      <c r="CU70" s="352"/>
      <c r="CV70" s="352"/>
      <c r="CW70" s="352"/>
      <c r="CX70" s="352"/>
      <c r="CY70" s="352"/>
      <c r="CZ70" s="352"/>
      <c r="DA70" s="352"/>
      <c r="DB70" s="352"/>
      <c r="DC70" s="352"/>
      <c r="DD70" s="352"/>
      <c r="DE70" s="352"/>
      <c r="DF70" s="352"/>
      <c r="DG70" s="352"/>
      <c r="DH70" s="352"/>
      <c r="DI70" s="352"/>
      <c r="DJ70" s="352"/>
      <c r="DK70" s="352"/>
      <c r="DL70" s="352"/>
      <c r="DM70" s="352"/>
      <c r="DN70" s="352"/>
      <c r="DO70" s="352"/>
      <c r="DP70" s="352"/>
      <c r="DQ70" s="352"/>
      <c r="DR70" s="352"/>
      <c r="DS70" s="352"/>
      <c r="DT70" s="352"/>
      <c r="DU70" s="352"/>
      <c r="DV70" s="352"/>
      <c r="DW70" s="352"/>
      <c r="DX70" s="352"/>
      <c r="DY70" s="352"/>
      <c r="DZ70" s="352"/>
      <c r="EA70" s="352"/>
      <c r="EB70" s="352"/>
      <c r="EC70" s="352"/>
      <c r="ED70" s="352"/>
      <c r="EE70" s="352"/>
      <c r="EF70" s="352"/>
      <c r="EG70" s="352"/>
      <c r="EH70" s="352"/>
      <c r="EI70" s="352"/>
      <c r="EJ70" s="352"/>
      <c r="EK70" s="352"/>
      <c r="EL70" s="352"/>
      <c r="EM70" s="352"/>
      <c r="EN70" s="352"/>
      <c r="EO70" s="352"/>
      <c r="EP70" s="352"/>
      <c r="EQ70" s="352"/>
      <c r="ER70" s="352"/>
      <c r="ES70" s="352"/>
      <c r="ET70" s="352"/>
      <c r="EU70" s="352"/>
      <c r="EV70" s="352"/>
      <c r="EW70" s="352"/>
      <c r="EX70" s="352"/>
      <c r="EY70" s="352"/>
      <c r="EZ70" s="352"/>
      <c r="FA70" s="352"/>
      <c r="FB70" s="352"/>
      <c r="FC70" s="352"/>
      <c r="FD70" s="352"/>
      <c r="FE70" s="352"/>
      <c r="FF70" s="352"/>
      <c r="FG70" s="352"/>
      <c r="FH70" s="352"/>
      <c r="FI70" s="352"/>
      <c r="FJ70" s="352"/>
      <c r="FK70" s="352"/>
      <c r="FL70" s="352"/>
      <c r="FM70" s="352"/>
      <c r="FN70" s="352"/>
      <c r="FO70" s="352"/>
      <c r="FP70" s="352"/>
      <c r="FQ70" s="352"/>
      <c r="FR70" s="352"/>
      <c r="FS70" s="352"/>
      <c r="FT70" s="352"/>
      <c r="FU70" s="352"/>
      <c r="FV70" s="352"/>
      <c r="FW70" s="352"/>
      <c r="FX70" s="352"/>
      <c r="FY70" s="352"/>
      <c r="FZ70" s="352"/>
      <c r="GA70" s="352"/>
      <c r="GB70" s="352"/>
      <c r="GC70" s="352"/>
      <c r="GD70" s="352"/>
      <c r="GE70" s="352"/>
      <c r="GF70" s="352"/>
      <c r="GG70" s="352"/>
      <c r="GH70" s="352"/>
      <c r="GI70" s="352"/>
      <c r="GJ70" s="352"/>
      <c r="GK70" s="352"/>
      <c r="GL70" s="352"/>
      <c r="GM70" s="352"/>
      <c r="GN70" s="352"/>
      <c r="GO70" s="352"/>
      <c r="GP70" s="352"/>
      <c r="GQ70" s="352"/>
      <c r="GR70" s="352"/>
      <c r="GS70" s="352"/>
      <c r="GT70" s="352"/>
      <c r="GU70" s="352"/>
      <c r="GV70" s="352"/>
      <c r="GW70" s="352"/>
      <c r="GX70" s="352"/>
      <c r="GY70" s="352"/>
      <c r="GZ70" s="352"/>
      <c r="HA70" s="352"/>
      <c r="HB70" s="352"/>
      <c r="HC70" s="352"/>
      <c r="HD70" s="352"/>
      <c r="HE70" s="352"/>
      <c r="HF70" s="352"/>
      <c r="HG70" s="352"/>
      <c r="HH70" s="352"/>
      <c r="HI70" s="352"/>
      <c r="HJ70" s="352"/>
      <c r="HK70" s="352"/>
      <c r="HL70" s="352"/>
      <c r="HM70" s="352"/>
      <c r="HN70" s="352"/>
      <c r="HO70" s="352"/>
      <c r="HP70" s="352"/>
      <c r="HQ70" s="352"/>
      <c r="HR70" s="352"/>
      <c r="HS70" s="352"/>
      <c r="HT70" s="352"/>
      <c r="HU70" s="352"/>
      <c r="HV70" s="352"/>
      <c r="HW70" s="352"/>
      <c r="HX70" s="352"/>
      <c r="HY70" s="352"/>
      <c r="HZ70" s="352"/>
      <c r="IA70" s="352"/>
      <c r="IB70" s="352"/>
      <c r="IC70" s="352"/>
      <c r="ID70" s="352"/>
      <c r="IE70" s="352"/>
      <c r="IF70" s="352"/>
      <c r="IG70" s="352"/>
      <c r="IH70" s="352"/>
      <c r="II70" s="352"/>
      <c r="IJ70" s="352"/>
      <c r="IK70" s="352"/>
      <c r="IL70" s="352"/>
      <c r="IM70" s="352"/>
      <c r="IN70" s="352"/>
      <c r="IO70" s="352"/>
      <c r="IP70" s="352"/>
      <c r="IQ70" s="352"/>
      <c r="IR70" s="352"/>
      <c r="IS70" s="352"/>
      <c r="IT70" s="352"/>
      <c r="IU70" s="352"/>
      <c r="IV70" s="352"/>
      <c r="IW70" s="352"/>
      <c r="IX70" s="352"/>
      <c r="IY70" s="352"/>
      <c r="IZ70" s="352"/>
      <c r="JA70" s="352"/>
      <c r="JB70" s="352"/>
      <c r="JC70" s="352"/>
      <c r="JD70" s="352"/>
      <c r="JE70" s="352"/>
      <c r="JF70" s="352"/>
      <c r="JG70" s="352"/>
      <c r="JH70" s="352"/>
    </row>
    <row r="71" spans="1:268" ht="9" customHeight="1">
      <c r="A71" s="80"/>
      <c r="B71" s="80"/>
      <c r="C71" s="17"/>
      <c r="D71" s="105"/>
      <c r="E71" s="105"/>
      <c r="F71" s="105"/>
      <c r="G71" s="7"/>
      <c r="H71" s="7"/>
      <c r="I71" s="7"/>
      <c r="J71" s="7"/>
      <c r="K71" s="7"/>
      <c r="L71" s="7"/>
      <c r="M71" s="348"/>
      <c r="N71" s="345"/>
      <c r="O71" s="345"/>
      <c r="P71" s="345"/>
      <c r="Q71" s="345"/>
      <c r="R71" s="345"/>
      <c r="S71" s="345"/>
    </row>
    <row r="72" spans="1:268" s="103" customFormat="1" ht="20.100000000000001" customHeight="1">
      <c r="A72" s="100" t="s">
        <v>82</v>
      </c>
      <c r="B72" s="460" t="s">
        <v>22</v>
      </c>
      <c r="C72" s="460"/>
      <c r="D72" s="460"/>
      <c r="E72" s="460"/>
      <c r="F72" s="106"/>
      <c r="G72" s="102">
        <v>1508.8720000000001</v>
      </c>
      <c r="H72" s="102">
        <v>1524.346</v>
      </c>
      <c r="I72" s="102">
        <v>2017.115</v>
      </c>
      <c r="J72" s="102">
        <v>2021.8230000000001</v>
      </c>
      <c r="K72" s="102">
        <f>K74+K76</f>
        <v>2364.0679999999998</v>
      </c>
      <c r="L72" s="102">
        <f>L74+L76</f>
        <v>2438.0830000000001</v>
      </c>
      <c r="M72" s="348"/>
      <c r="N72" s="345"/>
      <c r="O72" s="345"/>
      <c r="P72" s="345"/>
      <c r="Q72" s="345"/>
      <c r="R72" s="345"/>
      <c r="S72" s="345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  <c r="BC72" s="348"/>
      <c r="BD72" s="348"/>
      <c r="BE72" s="348"/>
      <c r="BF72" s="348"/>
      <c r="BG72" s="348"/>
      <c r="BH72" s="348"/>
      <c r="BI72" s="348"/>
      <c r="BJ72" s="348"/>
      <c r="BK72" s="348"/>
      <c r="BL72" s="348"/>
      <c r="BM72" s="348"/>
      <c r="BN72" s="348"/>
      <c r="BO72" s="348"/>
      <c r="BP72" s="348"/>
      <c r="BQ72" s="348"/>
      <c r="BR72" s="348"/>
      <c r="BS72" s="348"/>
      <c r="BT72" s="348"/>
      <c r="BU72" s="348"/>
      <c r="BV72" s="348"/>
      <c r="BW72" s="348"/>
      <c r="BX72" s="348"/>
      <c r="BY72" s="348"/>
      <c r="BZ72" s="348"/>
      <c r="CA72" s="348"/>
      <c r="CB72" s="348"/>
      <c r="CC72" s="348"/>
      <c r="CD72" s="348"/>
      <c r="CE72" s="348"/>
      <c r="CF72" s="348"/>
      <c r="CG72" s="348"/>
      <c r="CH72" s="348"/>
      <c r="CI72" s="348"/>
      <c r="CJ72" s="348"/>
      <c r="CK72" s="348"/>
      <c r="CL72" s="348"/>
      <c r="CM72" s="348"/>
      <c r="CN72" s="348"/>
      <c r="CO72" s="348"/>
      <c r="CP72" s="348"/>
      <c r="CQ72" s="348"/>
      <c r="CR72" s="348"/>
      <c r="CS72" s="348"/>
      <c r="CT72" s="348"/>
      <c r="CU72" s="348"/>
      <c r="CV72" s="348"/>
      <c r="CW72" s="348"/>
      <c r="CX72" s="348"/>
      <c r="CY72" s="348"/>
      <c r="CZ72" s="348"/>
      <c r="DA72" s="348"/>
      <c r="DB72" s="348"/>
      <c r="DC72" s="348"/>
      <c r="DD72" s="348"/>
      <c r="DE72" s="348"/>
      <c r="DF72" s="348"/>
      <c r="DG72" s="348"/>
      <c r="DH72" s="348"/>
      <c r="DI72" s="348"/>
      <c r="DJ72" s="348"/>
      <c r="DK72" s="348"/>
      <c r="DL72" s="348"/>
      <c r="DM72" s="348"/>
      <c r="DN72" s="348"/>
      <c r="DO72" s="348"/>
      <c r="DP72" s="348"/>
      <c r="DQ72" s="348"/>
      <c r="DR72" s="348"/>
      <c r="DS72" s="348"/>
      <c r="DT72" s="348"/>
      <c r="DU72" s="348"/>
      <c r="DV72" s="348"/>
      <c r="DW72" s="348"/>
      <c r="DX72" s="348"/>
      <c r="DY72" s="348"/>
      <c r="DZ72" s="348"/>
      <c r="EA72" s="348"/>
      <c r="EB72" s="348"/>
      <c r="EC72" s="348"/>
      <c r="ED72" s="348"/>
      <c r="EE72" s="348"/>
      <c r="EF72" s="348"/>
      <c r="EG72" s="348"/>
      <c r="EH72" s="348"/>
      <c r="EI72" s="348"/>
      <c r="EJ72" s="348"/>
      <c r="EK72" s="348"/>
      <c r="EL72" s="348"/>
      <c r="EM72" s="348"/>
      <c r="EN72" s="348"/>
      <c r="EO72" s="348"/>
      <c r="EP72" s="348"/>
      <c r="EQ72" s="348"/>
      <c r="ER72" s="348"/>
      <c r="ES72" s="348"/>
      <c r="ET72" s="348"/>
      <c r="EU72" s="348"/>
      <c r="EV72" s="348"/>
      <c r="EW72" s="348"/>
      <c r="EX72" s="348"/>
      <c r="EY72" s="348"/>
      <c r="EZ72" s="348"/>
      <c r="FA72" s="348"/>
      <c r="FB72" s="348"/>
      <c r="FC72" s="348"/>
      <c r="FD72" s="348"/>
      <c r="FE72" s="348"/>
      <c r="FF72" s="348"/>
      <c r="FG72" s="348"/>
      <c r="FH72" s="348"/>
      <c r="FI72" s="348"/>
      <c r="FJ72" s="348"/>
      <c r="FK72" s="348"/>
      <c r="FL72" s="348"/>
      <c r="FM72" s="348"/>
      <c r="FN72" s="348"/>
      <c r="FO72" s="348"/>
      <c r="FP72" s="348"/>
      <c r="FQ72" s="348"/>
      <c r="FR72" s="348"/>
      <c r="FS72" s="348"/>
      <c r="FT72" s="348"/>
      <c r="FU72" s="348"/>
      <c r="FV72" s="348"/>
      <c r="FW72" s="348"/>
      <c r="FX72" s="348"/>
      <c r="FY72" s="348"/>
      <c r="FZ72" s="348"/>
      <c r="GA72" s="348"/>
      <c r="GB72" s="348"/>
      <c r="GC72" s="348"/>
      <c r="GD72" s="348"/>
      <c r="GE72" s="348"/>
      <c r="GF72" s="348"/>
      <c r="GG72" s="348"/>
      <c r="GH72" s="348"/>
      <c r="GI72" s="348"/>
      <c r="GJ72" s="348"/>
      <c r="GK72" s="348"/>
      <c r="GL72" s="348"/>
      <c r="GM72" s="348"/>
      <c r="GN72" s="348"/>
      <c r="GO72" s="348"/>
      <c r="GP72" s="348"/>
      <c r="GQ72" s="348"/>
      <c r="GR72" s="348"/>
      <c r="GS72" s="348"/>
      <c r="GT72" s="348"/>
      <c r="GU72" s="348"/>
      <c r="GV72" s="348"/>
      <c r="GW72" s="348"/>
      <c r="GX72" s="348"/>
      <c r="GY72" s="348"/>
      <c r="GZ72" s="348"/>
      <c r="HA72" s="348"/>
      <c r="HB72" s="348"/>
      <c r="HC72" s="348"/>
      <c r="HD72" s="348"/>
      <c r="HE72" s="348"/>
      <c r="HF72" s="348"/>
      <c r="HG72" s="348"/>
      <c r="HH72" s="348"/>
      <c r="HI72" s="348"/>
      <c r="HJ72" s="348"/>
      <c r="HK72" s="348"/>
      <c r="HL72" s="348"/>
      <c r="HM72" s="348"/>
      <c r="HN72" s="348"/>
      <c r="HO72" s="348"/>
      <c r="HP72" s="348"/>
      <c r="HQ72" s="348"/>
      <c r="HR72" s="348"/>
      <c r="HS72" s="348"/>
      <c r="HT72" s="348"/>
      <c r="HU72" s="348"/>
      <c r="HV72" s="348"/>
      <c r="HW72" s="348"/>
      <c r="HX72" s="348"/>
      <c r="HY72" s="348"/>
      <c r="HZ72" s="348"/>
      <c r="IA72" s="348"/>
      <c r="IB72" s="348"/>
      <c r="IC72" s="348"/>
      <c r="ID72" s="348"/>
      <c r="IE72" s="348"/>
      <c r="IF72" s="348"/>
      <c r="IG72" s="348"/>
      <c r="IH72" s="348"/>
      <c r="II72" s="348"/>
      <c r="IJ72" s="348"/>
      <c r="IK72" s="348"/>
      <c r="IL72" s="348"/>
      <c r="IM72" s="348"/>
      <c r="IN72" s="348"/>
      <c r="IO72" s="348"/>
      <c r="IP72" s="348"/>
      <c r="IQ72" s="348"/>
      <c r="IR72" s="348"/>
      <c r="IS72" s="348"/>
      <c r="IT72" s="348"/>
      <c r="IU72" s="348"/>
      <c r="IV72" s="348"/>
      <c r="IW72" s="348"/>
      <c r="IX72" s="348"/>
      <c r="IY72" s="348"/>
      <c r="IZ72" s="348"/>
      <c r="JA72" s="348"/>
      <c r="JB72" s="348"/>
      <c r="JC72" s="348"/>
      <c r="JD72" s="348"/>
      <c r="JE72" s="348"/>
      <c r="JF72" s="348"/>
      <c r="JG72" s="348"/>
      <c r="JH72" s="348"/>
    </row>
    <row r="73" spans="1:268" s="104" customFormat="1" ht="20.100000000000001" customHeight="1">
      <c r="A73" s="80"/>
      <c r="B73" s="449" t="s">
        <v>11</v>
      </c>
      <c r="C73" s="449"/>
      <c r="D73" s="449"/>
      <c r="E73" s="449"/>
      <c r="F73" s="22"/>
      <c r="G73" s="7"/>
      <c r="H73" s="7"/>
      <c r="I73" s="7"/>
      <c r="J73" s="7"/>
      <c r="K73" s="7"/>
      <c r="L73" s="7"/>
      <c r="M73" s="348"/>
      <c r="N73" s="345"/>
      <c r="O73" s="345"/>
      <c r="P73" s="345"/>
      <c r="Q73" s="345"/>
      <c r="R73" s="345"/>
      <c r="S73" s="345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49"/>
      <c r="AN73" s="349"/>
      <c r="AO73" s="349"/>
      <c r="AP73" s="349"/>
      <c r="AQ73" s="349"/>
      <c r="AR73" s="349"/>
      <c r="AS73" s="349"/>
      <c r="AT73" s="349"/>
      <c r="AU73" s="349"/>
      <c r="AV73" s="349"/>
      <c r="AW73" s="349"/>
      <c r="AX73" s="349"/>
      <c r="AY73" s="349"/>
      <c r="AZ73" s="349"/>
      <c r="BA73" s="349"/>
      <c r="BB73" s="349"/>
      <c r="BC73" s="349"/>
      <c r="BD73" s="349"/>
      <c r="BE73" s="349"/>
      <c r="BF73" s="349"/>
      <c r="BG73" s="349"/>
      <c r="BH73" s="349"/>
      <c r="BI73" s="349"/>
      <c r="BJ73" s="349"/>
      <c r="BK73" s="349"/>
      <c r="BL73" s="349"/>
      <c r="BM73" s="349"/>
      <c r="BN73" s="349"/>
      <c r="BO73" s="349"/>
      <c r="BP73" s="349"/>
      <c r="BQ73" s="349"/>
      <c r="BR73" s="349"/>
      <c r="BS73" s="349"/>
      <c r="BT73" s="349"/>
      <c r="BU73" s="349"/>
      <c r="BV73" s="349"/>
      <c r="BW73" s="349"/>
      <c r="BX73" s="349"/>
      <c r="BY73" s="349"/>
      <c r="BZ73" s="349"/>
      <c r="CA73" s="349"/>
      <c r="CB73" s="349"/>
      <c r="CC73" s="349"/>
      <c r="CD73" s="349"/>
      <c r="CE73" s="349"/>
      <c r="CF73" s="349"/>
      <c r="CG73" s="349"/>
      <c r="CH73" s="349"/>
      <c r="CI73" s="349"/>
      <c r="CJ73" s="349"/>
      <c r="CK73" s="349"/>
      <c r="CL73" s="349"/>
      <c r="CM73" s="349"/>
      <c r="CN73" s="349"/>
      <c r="CO73" s="349"/>
      <c r="CP73" s="349"/>
      <c r="CQ73" s="349"/>
      <c r="CR73" s="349"/>
      <c r="CS73" s="349"/>
      <c r="CT73" s="349"/>
      <c r="CU73" s="349"/>
      <c r="CV73" s="349"/>
      <c r="CW73" s="349"/>
      <c r="CX73" s="349"/>
      <c r="CY73" s="349"/>
      <c r="CZ73" s="349"/>
      <c r="DA73" s="349"/>
      <c r="DB73" s="349"/>
      <c r="DC73" s="349"/>
      <c r="DD73" s="349"/>
      <c r="DE73" s="349"/>
      <c r="DF73" s="349"/>
      <c r="DG73" s="349"/>
      <c r="DH73" s="349"/>
      <c r="DI73" s="349"/>
      <c r="DJ73" s="349"/>
      <c r="DK73" s="349"/>
      <c r="DL73" s="349"/>
      <c r="DM73" s="349"/>
      <c r="DN73" s="349"/>
      <c r="DO73" s="349"/>
      <c r="DP73" s="349"/>
      <c r="DQ73" s="349"/>
      <c r="DR73" s="349"/>
      <c r="DS73" s="349"/>
      <c r="DT73" s="349"/>
      <c r="DU73" s="349"/>
      <c r="DV73" s="349"/>
      <c r="DW73" s="349"/>
      <c r="DX73" s="349"/>
      <c r="DY73" s="349"/>
      <c r="DZ73" s="349"/>
      <c r="EA73" s="349"/>
      <c r="EB73" s="349"/>
      <c r="EC73" s="349"/>
      <c r="ED73" s="349"/>
      <c r="EE73" s="349"/>
      <c r="EF73" s="349"/>
      <c r="EG73" s="349"/>
      <c r="EH73" s="349"/>
      <c r="EI73" s="349"/>
      <c r="EJ73" s="349"/>
      <c r="EK73" s="349"/>
      <c r="EL73" s="349"/>
      <c r="EM73" s="349"/>
      <c r="EN73" s="349"/>
      <c r="EO73" s="349"/>
      <c r="EP73" s="349"/>
      <c r="EQ73" s="349"/>
      <c r="ER73" s="349"/>
      <c r="ES73" s="349"/>
      <c r="ET73" s="349"/>
      <c r="EU73" s="349"/>
      <c r="EV73" s="349"/>
      <c r="EW73" s="349"/>
      <c r="EX73" s="349"/>
      <c r="EY73" s="349"/>
      <c r="EZ73" s="349"/>
      <c r="FA73" s="349"/>
      <c r="FB73" s="349"/>
      <c r="FC73" s="349"/>
      <c r="FD73" s="349"/>
      <c r="FE73" s="349"/>
      <c r="FF73" s="349"/>
      <c r="FG73" s="349"/>
      <c r="FH73" s="349"/>
      <c r="FI73" s="349"/>
      <c r="FJ73" s="349"/>
      <c r="FK73" s="349"/>
      <c r="FL73" s="349"/>
      <c r="FM73" s="349"/>
      <c r="FN73" s="349"/>
      <c r="FO73" s="349"/>
      <c r="FP73" s="349"/>
      <c r="FQ73" s="349"/>
      <c r="FR73" s="349"/>
      <c r="FS73" s="349"/>
      <c r="FT73" s="349"/>
      <c r="FU73" s="349"/>
      <c r="FV73" s="349"/>
      <c r="FW73" s="349"/>
      <c r="FX73" s="349"/>
      <c r="FY73" s="349"/>
      <c r="FZ73" s="349"/>
      <c r="GA73" s="349"/>
      <c r="GB73" s="349"/>
      <c r="GC73" s="349"/>
      <c r="GD73" s="349"/>
      <c r="GE73" s="349"/>
      <c r="GF73" s="349"/>
      <c r="GG73" s="349"/>
      <c r="GH73" s="349"/>
      <c r="GI73" s="349"/>
      <c r="GJ73" s="349"/>
      <c r="GK73" s="349"/>
      <c r="GL73" s="349"/>
      <c r="GM73" s="349"/>
      <c r="GN73" s="349"/>
      <c r="GO73" s="349"/>
      <c r="GP73" s="349"/>
      <c r="GQ73" s="349"/>
      <c r="GR73" s="349"/>
      <c r="GS73" s="349"/>
      <c r="GT73" s="349"/>
      <c r="GU73" s="349"/>
      <c r="GV73" s="349"/>
      <c r="GW73" s="349"/>
      <c r="GX73" s="349"/>
      <c r="GY73" s="349"/>
      <c r="GZ73" s="349"/>
      <c r="HA73" s="349"/>
      <c r="HB73" s="349"/>
      <c r="HC73" s="349"/>
      <c r="HD73" s="349"/>
      <c r="HE73" s="349"/>
      <c r="HF73" s="349"/>
      <c r="HG73" s="349"/>
      <c r="HH73" s="349"/>
      <c r="HI73" s="349"/>
      <c r="HJ73" s="349"/>
      <c r="HK73" s="349"/>
      <c r="HL73" s="349"/>
      <c r="HM73" s="349"/>
      <c r="HN73" s="349"/>
      <c r="HO73" s="349"/>
      <c r="HP73" s="349"/>
      <c r="HQ73" s="349"/>
      <c r="HR73" s="349"/>
      <c r="HS73" s="349"/>
      <c r="HT73" s="349"/>
      <c r="HU73" s="349"/>
      <c r="HV73" s="349"/>
      <c r="HW73" s="349"/>
      <c r="HX73" s="349"/>
      <c r="HY73" s="349"/>
      <c r="HZ73" s="349"/>
      <c r="IA73" s="349"/>
      <c r="IB73" s="349"/>
      <c r="IC73" s="349"/>
      <c r="ID73" s="349"/>
      <c r="IE73" s="349"/>
      <c r="IF73" s="349"/>
      <c r="IG73" s="349"/>
      <c r="IH73" s="349"/>
      <c r="II73" s="349"/>
      <c r="IJ73" s="349"/>
      <c r="IK73" s="349"/>
      <c r="IL73" s="349"/>
      <c r="IM73" s="349"/>
      <c r="IN73" s="349"/>
      <c r="IO73" s="349"/>
      <c r="IP73" s="349"/>
      <c r="IQ73" s="349"/>
      <c r="IR73" s="349"/>
      <c r="IS73" s="349"/>
      <c r="IT73" s="349"/>
      <c r="IU73" s="349"/>
      <c r="IV73" s="349"/>
      <c r="IW73" s="349"/>
      <c r="IX73" s="349"/>
      <c r="IY73" s="349"/>
      <c r="IZ73" s="349"/>
      <c r="JA73" s="349"/>
      <c r="JB73" s="349"/>
      <c r="JC73" s="349"/>
      <c r="JD73" s="349"/>
      <c r="JE73" s="349"/>
      <c r="JF73" s="349"/>
      <c r="JG73" s="349"/>
      <c r="JH73" s="349"/>
    </row>
    <row r="74" spans="1:268" s="41" customFormat="1" ht="17.100000000000001" customHeight="1">
      <c r="A74" s="80"/>
      <c r="B74" s="115" t="s">
        <v>139</v>
      </c>
      <c r="C74" s="448" t="s">
        <v>141</v>
      </c>
      <c r="D74" s="448"/>
      <c r="E74" s="448"/>
      <c r="F74" s="22"/>
      <c r="G74" s="108">
        <v>335.43299999999999</v>
      </c>
      <c r="H74" s="108">
        <v>333.83199999999999</v>
      </c>
      <c r="I74" s="108">
        <v>434.3</v>
      </c>
      <c r="J74" s="108">
        <v>461.59699999999998</v>
      </c>
      <c r="K74" s="108">
        <v>439.46899999999999</v>
      </c>
      <c r="L74" s="108">
        <v>207.92699999999999</v>
      </c>
      <c r="M74" s="353"/>
      <c r="N74" s="345"/>
      <c r="O74" s="345"/>
      <c r="P74" s="345"/>
      <c r="Q74" s="345"/>
      <c r="R74" s="345"/>
      <c r="S74" s="345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342"/>
      <c r="AE74" s="342"/>
      <c r="AF74" s="342"/>
      <c r="AG74" s="342"/>
      <c r="AH74" s="342"/>
      <c r="AI74" s="342"/>
      <c r="AJ74" s="342"/>
      <c r="AK74" s="342"/>
      <c r="AL74" s="342"/>
      <c r="AM74" s="342"/>
      <c r="AN74" s="342"/>
      <c r="AO74" s="342"/>
      <c r="AP74" s="342"/>
      <c r="AQ74" s="342"/>
      <c r="AR74" s="342"/>
      <c r="AS74" s="342"/>
      <c r="AT74" s="342"/>
      <c r="AU74" s="342"/>
      <c r="AV74" s="342"/>
      <c r="AW74" s="342"/>
      <c r="AX74" s="342"/>
      <c r="AY74" s="342"/>
      <c r="AZ74" s="342"/>
      <c r="BA74" s="342"/>
      <c r="BB74" s="342"/>
      <c r="BC74" s="342"/>
      <c r="BD74" s="342"/>
      <c r="BE74" s="342"/>
      <c r="BF74" s="342"/>
      <c r="BG74" s="342"/>
      <c r="BH74" s="342"/>
      <c r="BI74" s="342"/>
      <c r="BJ74" s="342"/>
      <c r="BK74" s="342"/>
      <c r="BL74" s="342"/>
      <c r="BM74" s="342"/>
      <c r="BN74" s="342"/>
      <c r="BO74" s="342"/>
      <c r="BP74" s="342"/>
      <c r="BQ74" s="342"/>
      <c r="BR74" s="342"/>
      <c r="BS74" s="342"/>
      <c r="BT74" s="342"/>
      <c r="BU74" s="342"/>
      <c r="BV74" s="342"/>
      <c r="BW74" s="342"/>
      <c r="BX74" s="342"/>
      <c r="BY74" s="342"/>
      <c r="BZ74" s="342"/>
      <c r="CA74" s="342"/>
      <c r="CB74" s="342"/>
      <c r="CC74" s="342"/>
      <c r="CD74" s="342"/>
      <c r="CE74" s="342"/>
      <c r="CF74" s="342"/>
      <c r="CG74" s="342"/>
      <c r="CH74" s="342"/>
      <c r="CI74" s="342"/>
      <c r="CJ74" s="342"/>
      <c r="CK74" s="342"/>
      <c r="CL74" s="342"/>
      <c r="CM74" s="342"/>
      <c r="CN74" s="342"/>
      <c r="CO74" s="342"/>
      <c r="CP74" s="342"/>
      <c r="CQ74" s="342"/>
      <c r="CR74" s="342"/>
      <c r="CS74" s="342"/>
      <c r="CT74" s="342"/>
      <c r="CU74" s="342"/>
      <c r="CV74" s="342"/>
      <c r="CW74" s="342"/>
      <c r="CX74" s="342"/>
      <c r="CY74" s="342"/>
      <c r="CZ74" s="342"/>
      <c r="DA74" s="342"/>
      <c r="DB74" s="342"/>
      <c r="DC74" s="342"/>
      <c r="DD74" s="342"/>
      <c r="DE74" s="342"/>
      <c r="DF74" s="342"/>
      <c r="DG74" s="342"/>
      <c r="DH74" s="342"/>
      <c r="DI74" s="342"/>
      <c r="DJ74" s="342"/>
      <c r="DK74" s="342"/>
      <c r="DL74" s="342"/>
      <c r="DM74" s="342"/>
      <c r="DN74" s="342"/>
      <c r="DO74" s="342"/>
      <c r="DP74" s="342"/>
      <c r="DQ74" s="342"/>
      <c r="DR74" s="342"/>
      <c r="DS74" s="342"/>
      <c r="DT74" s="342"/>
      <c r="DU74" s="342"/>
      <c r="DV74" s="342"/>
      <c r="DW74" s="342"/>
      <c r="DX74" s="342"/>
      <c r="DY74" s="342"/>
      <c r="DZ74" s="342"/>
      <c r="EA74" s="342"/>
      <c r="EB74" s="342"/>
      <c r="EC74" s="342"/>
      <c r="ED74" s="342"/>
      <c r="EE74" s="342"/>
      <c r="EF74" s="342"/>
      <c r="EG74" s="342"/>
      <c r="EH74" s="342"/>
      <c r="EI74" s="342"/>
      <c r="EJ74" s="342"/>
      <c r="EK74" s="342"/>
      <c r="EL74" s="342"/>
      <c r="EM74" s="342"/>
      <c r="EN74" s="342"/>
      <c r="EO74" s="342"/>
      <c r="EP74" s="342"/>
      <c r="EQ74" s="342"/>
      <c r="ER74" s="342"/>
      <c r="ES74" s="342"/>
      <c r="ET74" s="342"/>
      <c r="EU74" s="342"/>
      <c r="EV74" s="342"/>
      <c r="EW74" s="342"/>
      <c r="EX74" s="342"/>
      <c r="EY74" s="342"/>
      <c r="EZ74" s="342"/>
      <c r="FA74" s="342"/>
      <c r="FB74" s="342"/>
      <c r="FC74" s="342"/>
      <c r="FD74" s="342"/>
      <c r="FE74" s="342"/>
      <c r="FF74" s="342"/>
      <c r="FG74" s="342"/>
      <c r="FH74" s="342"/>
      <c r="FI74" s="342"/>
      <c r="FJ74" s="342"/>
      <c r="FK74" s="342"/>
      <c r="FL74" s="342"/>
      <c r="FM74" s="342"/>
      <c r="FN74" s="342"/>
      <c r="FO74" s="342"/>
      <c r="FP74" s="342"/>
      <c r="FQ74" s="342"/>
      <c r="FR74" s="342"/>
      <c r="FS74" s="342"/>
      <c r="FT74" s="342"/>
      <c r="FU74" s="342"/>
      <c r="FV74" s="342"/>
      <c r="FW74" s="342"/>
      <c r="FX74" s="342"/>
      <c r="FY74" s="342"/>
      <c r="FZ74" s="342"/>
      <c r="GA74" s="342"/>
      <c r="GB74" s="342"/>
      <c r="GC74" s="342"/>
      <c r="GD74" s="342"/>
      <c r="GE74" s="342"/>
      <c r="GF74" s="342"/>
      <c r="GG74" s="342"/>
      <c r="GH74" s="342"/>
      <c r="GI74" s="342"/>
      <c r="GJ74" s="342"/>
      <c r="GK74" s="342"/>
      <c r="GL74" s="342"/>
      <c r="GM74" s="342"/>
      <c r="GN74" s="342"/>
      <c r="GO74" s="342"/>
      <c r="GP74" s="342"/>
      <c r="GQ74" s="342"/>
      <c r="GR74" s="342"/>
      <c r="GS74" s="342"/>
      <c r="GT74" s="342"/>
      <c r="GU74" s="342"/>
      <c r="GV74" s="342"/>
      <c r="GW74" s="342"/>
      <c r="GX74" s="342"/>
      <c r="GY74" s="342"/>
      <c r="GZ74" s="342"/>
      <c r="HA74" s="342"/>
      <c r="HB74" s="342"/>
      <c r="HC74" s="342"/>
      <c r="HD74" s="342"/>
      <c r="HE74" s="342"/>
      <c r="HF74" s="342"/>
      <c r="HG74" s="342"/>
      <c r="HH74" s="342"/>
      <c r="HI74" s="342"/>
      <c r="HJ74" s="342"/>
      <c r="HK74" s="342"/>
      <c r="HL74" s="342"/>
      <c r="HM74" s="342"/>
      <c r="HN74" s="342"/>
      <c r="HO74" s="342"/>
      <c r="HP74" s="342"/>
      <c r="HQ74" s="342"/>
      <c r="HR74" s="342"/>
      <c r="HS74" s="342"/>
      <c r="HT74" s="342"/>
      <c r="HU74" s="342"/>
      <c r="HV74" s="342"/>
      <c r="HW74" s="342"/>
      <c r="HX74" s="342"/>
      <c r="HY74" s="342"/>
      <c r="HZ74" s="342"/>
      <c r="IA74" s="342"/>
      <c r="IB74" s="342"/>
      <c r="IC74" s="342"/>
      <c r="ID74" s="342"/>
      <c r="IE74" s="342"/>
      <c r="IF74" s="342"/>
      <c r="IG74" s="342"/>
      <c r="IH74" s="342"/>
      <c r="II74" s="342"/>
      <c r="IJ74" s="342"/>
      <c r="IK74" s="342"/>
      <c r="IL74" s="342"/>
      <c r="IM74" s="342"/>
      <c r="IN74" s="342"/>
      <c r="IO74" s="342"/>
      <c r="IP74" s="342"/>
      <c r="IQ74" s="342"/>
      <c r="IR74" s="342"/>
      <c r="IS74" s="342"/>
      <c r="IT74" s="342"/>
      <c r="IU74" s="342"/>
      <c r="IV74" s="342"/>
      <c r="IW74" s="342"/>
      <c r="IX74" s="342"/>
      <c r="IY74" s="342"/>
      <c r="IZ74" s="342"/>
      <c r="JA74" s="342"/>
      <c r="JB74" s="342"/>
      <c r="JC74" s="342"/>
      <c r="JD74" s="342"/>
      <c r="JE74" s="342"/>
      <c r="JF74" s="342"/>
      <c r="JG74" s="342"/>
      <c r="JH74" s="342"/>
    </row>
    <row r="75" spans="1:268" s="41" customFormat="1" ht="19.5" customHeight="1">
      <c r="A75" s="80"/>
      <c r="B75" s="115"/>
      <c r="C75" s="451" t="s">
        <v>142</v>
      </c>
      <c r="D75" s="451"/>
      <c r="E75" s="451"/>
      <c r="F75" s="22"/>
      <c r="G75" s="137"/>
      <c r="H75" s="137"/>
      <c r="I75" s="137"/>
      <c r="J75" s="108"/>
      <c r="K75" s="108"/>
      <c r="L75" s="108"/>
      <c r="M75" s="353"/>
      <c r="N75" s="345"/>
      <c r="O75" s="345"/>
      <c r="P75" s="345"/>
      <c r="Q75" s="345"/>
      <c r="R75" s="345"/>
      <c r="S75" s="345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2"/>
      <c r="AP75" s="342"/>
      <c r="AQ75" s="342"/>
      <c r="AR75" s="342"/>
      <c r="AS75" s="342"/>
      <c r="AT75" s="342"/>
      <c r="AU75" s="342"/>
      <c r="AV75" s="342"/>
      <c r="AW75" s="342"/>
      <c r="AX75" s="342"/>
      <c r="AY75" s="342"/>
      <c r="AZ75" s="342"/>
      <c r="BA75" s="342"/>
      <c r="BB75" s="342"/>
      <c r="BC75" s="342"/>
      <c r="BD75" s="342"/>
      <c r="BE75" s="342"/>
      <c r="BF75" s="342"/>
      <c r="BG75" s="342"/>
      <c r="BH75" s="342"/>
      <c r="BI75" s="342"/>
      <c r="BJ75" s="342"/>
      <c r="BK75" s="342"/>
      <c r="BL75" s="342"/>
      <c r="BM75" s="342"/>
      <c r="BN75" s="342"/>
      <c r="BO75" s="342"/>
      <c r="BP75" s="342"/>
      <c r="BQ75" s="342"/>
      <c r="BR75" s="342"/>
      <c r="BS75" s="342"/>
      <c r="BT75" s="342"/>
      <c r="BU75" s="342"/>
      <c r="BV75" s="342"/>
      <c r="BW75" s="342"/>
      <c r="BX75" s="342"/>
      <c r="BY75" s="342"/>
      <c r="BZ75" s="342"/>
      <c r="CA75" s="342"/>
      <c r="CB75" s="342"/>
      <c r="CC75" s="342"/>
      <c r="CD75" s="342"/>
      <c r="CE75" s="342"/>
      <c r="CF75" s="342"/>
      <c r="CG75" s="342"/>
      <c r="CH75" s="342"/>
      <c r="CI75" s="342"/>
      <c r="CJ75" s="342"/>
      <c r="CK75" s="342"/>
      <c r="CL75" s="342"/>
      <c r="CM75" s="342"/>
      <c r="CN75" s="342"/>
      <c r="CO75" s="342"/>
      <c r="CP75" s="342"/>
      <c r="CQ75" s="342"/>
      <c r="CR75" s="342"/>
      <c r="CS75" s="342"/>
      <c r="CT75" s="342"/>
      <c r="CU75" s="342"/>
      <c r="CV75" s="342"/>
      <c r="CW75" s="342"/>
      <c r="CX75" s="342"/>
      <c r="CY75" s="342"/>
      <c r="CZ75" s="342"/>
      <c r="DA75" s="342"/>
      <c r="DB75" s="342"/>
      <c r="DC75" s="342"/>
      <c r="DD75" s="342"/>
      <c r="DE75" s="342"/>
      <c r="DF75" s="342"/>
      <c r="DG75" s="342"/>
      <c r="DH75" s="342"/>
      <c r="DI75" s="342"/>
      <c r="DJ75" s="342"/>
      <c r="DK75" s="342"/>
      <c r="DL75" s="342"/>
      <c r="DM75" s="342"/>
      <c r="DN75" s="342"/>
      <c r="DO75" s="342"/>
      <c r="DP75" s="342"/>
      <c r="DQ75" s="342"/>
      <c r="DR75" s="342"/>
      <c r="DS75" s="342"/>
      <c r="DT75" s="342"/>
      <c r="DU75" s="342"/>
      <c r="DV75" s="342"/>
      <c r="DW75" s="342"/>
      <c r="DX75" s="342"/>
      <c r="DY75" s="342"/>
      <c r="DZ75" s="342"/>
      <c r="EA75" s="342"/>
      <c r="EB75" s="342"/>
      <c r="EC75" s="342"/>
      <c r="ED75" s="342"/>
      <c r="EE75" s="342"/>
      <c r="EF75" s="342"/>
      <c r="EG75" s="342"/>
      <c r="EH75" s="342"/>
      <c r="EI75" s="342"/>
      <c r="EJ75" s="342"/>
      <c r="EK75" s="342"/>
      <c r="EL75" s="342"/>
      <c r="EM75" s="342"/>
      <c r="EN75" s="342"/>
      <c r="EO75" s="342"/>
      <c r="EP75" s="342"/>
      <c r="EQ75" s="342"/>
      <c r="ER75" s="342"/>
      <c r="ES75" s="342"/>
      <c r="ET75" s="342"/>
      <c r="EU75" s="342"/>
      <c r="EV75" s="342"/>
      <c r="EW75" s="342"/>
      <c r="EX75" s="342"/>
      <c r="EY75" s="342"/>
      <c r="EZ75" s="342"/>
      <c r="FA75" s="342"/>
      <c r="FB75" s="342"/>
      <c r="FC75" s="342"/>
      <c r="FD75" s="342"/>
      <c r="FE75" s="342"/>
      <c r="FF75" s="342"/>
      <c r="FG75" s="342"/>
      <c r="FH75" s="342"/>
      <c r="FI75" s="342"/>
      <c r="FJ75" s="342"/>
      <c r="FK75" s="342"/>
      <c r="FL75" s="342"/>
      <c r="FM75" s="342"/>
      <c r="FN75" s="342"/>
      <c r="FO75" s="342"/>
      <c r="FP75" s="342"/>
      <c r="FQ75" s="342"/>
      <c r="FR75" s="342"/>
      <c r="FS75" s="342"/>
      <c r="FT75" s="342"/>
      <c r="FU75" s="342"/>
      <c r="FV75" s="342"/>
      <c r="FW75" s="342"/>
      <c r="FX75" s="342"/>
      <c r="FY75" s="342"/>
      <c r="FZ75" s="342"/>
      <c r="GA75" s="342"/>
      <c r="GB75" s="342"/>
      <c r="GC75" s="342"/>
      <c r="GD75" s="342"/>
      <c r="GE75" s="342"/>
      <c r="GF75" s="342"/>
      <c r="GG75" s="342"/>
      <c r="GH75" s="342"/>
      <c r="GI75" s="342"/>
      <c r="GJ75" s="342"/>
      <c r="GK75" s="342"/>
      <c r="GL75" s="342"/>
      <c r="GM75" s="342"/>
      <c r="GN75" s="342"/>
      <c r="GO75" s="342"/>
      <c r="GP75" s="342"/>
      <c r="GQ75" s="342"/>
      <c r="GR75" s="342"/>
      <c r="GS75" s="342"/>
      <c r="GT75" s="342"/>
      <c r="GU75" s="342"/>
      <c r="GV75" s="342"/>
      <c r="GW75" s="342"/>
      <c r="GX75" s="342"/>
      <c r="GY75" s="342"/>
      <c r="GZ75" s="342"/>
      <c r="HA75" s="342"/>
      <c r="HB75" s="342"/>
      <c r="HC75" s="342"/>
      <c r="HD75" s="342"/>
      <c r="HE75" s="342"/>
      <c r="HF75" s="342"/>
      <c r="HG75" s="342"/>
      <c r="HH75" s="342"/>
      <c r="HI75" s="342"/>
      <c r="HJ75" s="342"/>
      <c r="HK75" s="342"/>
      <c r="HL75" s="342"/>
      <c r="HM75" s="342"/>
      <c r="HN75" s="342"/>
      <c r="HO75" s="342"/>
      <c r="HP75" s="342"/>
      <c r="HQ75" s="342"/>
      <c r="HR75" s="342"/>
      <c r="HS75" s="342"/>
      <c r="HT75" s="342"/>
      <c r="HU75" s="342"/>
      <c r="HV75" s="342"/>
      <c r="HW75" s="342"/>
      <c r="HX75" s="342"/>
      <c r="HY75" s="342"/>
      <c r="HZ75" s="342"/>
      <c r="IA75" s="342"/>
      <c r="IB75" s="342"/>
      <c r="IC75" s="342"/>
      <c r="ID75" s="342"/>
      <c r="IE75" s="342"/>
      <c r="IF75" s="342"/>
      <c r="IG75" s="342"/>
      <c r="IH75" s="342"/>
      <c r="II75" s="342"/>
      <c r="IJ75" s="342"/>
      <c r="IK75" s="342"/>
      <c r="IL75" s="342"/>
      <c r="IM75" s="342"/>
      <c r="IN75" s="342"/>
      <c r="IO75" s="342"/>
      <c r="IP75" s="342"/>
      <c r="IQ75" s="342"/>
      <c r="IR75" s="342"/>
      <c r="IS75" s="342"/>
      <c r="IT75" s="342"/>
      <c r="IU75" s="342"/>
      <c r="IV75" s="342"/>
      <c r="IW75" s="342"/>
      <c r="IX75" s="342"/>
      <c r="IY75" s="342"/>
      <c r="IZ75" s="342"/>
      <c r="JA75" s="342"/>
      <c r="JB75" s="342"/>
      <c r="JC75" s="342"/>
      <c r="JD75" s="342"/>
      <c r="JE75" s="342"/>
      <c r="JF75" s="342"/>
      <c r="JG75" s="342"/>
      <c r="JH75" s="342"/>
    </row>
    <row r="76" spans="1:268" ht="17.45" customHeight="1">
      <c r="A76" s="80"/>
      <c r="B76" s="116" t="s">
        <v>140</v>
      </c>
      <c r="C76" s="448" t="s">
        <v>144</v>
      </c>
      <c r="D76" s="448"/>
      <c r="E76" s="448"/>
      <c r="F76" s="17"/>
      <c r="G76" s="108">
        <v>1173.4390000000001</v>
      </c>
      <c r="H76" s="108">
        <v>1190.5139999999999</v>
      </c>
      <c r="I76" s="108">
        <v>1582.8150000000001</v>
      </c>
      <c r="J76" s="108">
        <v>1560.2260000000001</v>
      </c>
      <c r="K76" s="108">
        <v>1924.5989999999999</v>
      </c>
      <c r="L76" s="108">
        <v>2230.1559999999999</v>
      </c>
      <c r="M76" s="353"/>
      <c r="N76" s="345"/>
      <c r="O76" s="345"/>
      <c r="P76" s="345"/>
      <c r="Q76" s="345"/>
      <c r="R76" s="345"/>
      <c r="S76" s="345"/>
    </row>
    <row r="77" spans="1:268" ht="17.100000000000001" customHeight="1">
      <c r="A77" s="80"/>
      <c r="B77" s="116"/>
      <c r="C77" s="448" t="s">
        <v>145</v>
      </c>
      <c r="D77" s="448"/>
      <c r="E77" s="448"/>
      <c r="F77" s="17"/>
      <c r="G77" s="108"/>
      <c r="H77" s="108"/>
      <c r="I77" s="108"/>
      <c r="J77" s="108"/>
      <c r="K77" s="108"/>
      <c r="L77" s="108"/>
      <c r="M77" s="353"/>
      <c r="N77" s="345"/>
      <c r="O77" s="345"/>
      <c r="P77" s="345"/>
      <c r="Q77" s="345"/>
      <c r="R77" s="345"/>
      <c r="S77" s="345"/>
    </row>
    <row r="78" spans="1:268" ht="20.100000000000001" customHeight="1">
      <c r="A78" s="80"/>
      <c r="B78" s="116"/>
      <c r="C78" s="451" t="s">
        <v>143</v>
      </c>
      <c r="D78" s="451"/>
      <c r="E78" s="451"/>
      <c r="F78" s="17"/>
      <c r="G78" s="108"/>
      <c r="H78" s="108"/>
      <c r="I78" s="108"/>
      <c r="J78" s="108"/>
      <c r="K78" s="108"/>
      <c r="L78" s="108"/>
      <c r="M78" s="348"/>
      <c r="N78" s="345"/>
      <c r="O78" s="345"/>
      <c r="P78" s="345"/>
      <c r="Q78" s="345"/>
      <c r="R78" s="345"/>
      <c r="S78" s="345"/>
    </row>
    <row r="79" spans="1:268" s="41" customFormat="1" ht="9" customHeight="1">
      <c r="A79" s="80"/>
      <c r="B79" s="114"/>
      <c r="C79" s="119"/>
      <c r="D79" s="119"/>
      <c r="E79" s="119"/>
      <c r="F79" s="22"/>
      <c r="G79" s="7"/>
      <c r="H79" s="7"/>
      <c r="I79" s="7"/>
      <c r="J79" s="7"/>
      <c r="K79" s="7"/>
      <c r="L79" s="7"/>
      <c r="M79" s="348"/>
      <c r="N79" s="345"/>
      <c r="O79" s="345"/>
      <c r="P79" s="345"/>
      <c r="Q79" s="345"/>
      <c r="R79" s="345"/>
      <c r="S79" s="345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342"/>
      <c r="BI79" s="342"/>
      <c r="BJ79" s="342"/>
      <c r="BK79" s="342"/>
      <c r="BL79" s="342"/>
      <c r="BM79" s="342"/>
      <c r="BN79" s="342"/>
      <c r="BO79" s="342"/>
      <c r="BP79" s="342"/>
      <c r="BQ79" s="342"/>
      <c r="BR79" s="342"/>
      <c r="BS79" s="342"/>
      <c r="BT79" s="342"/>
      <c r="BU79" s="342"/>
      <c r="BV79" s="342"/>
      <c r="BW79" s="342"/>
      <c r="BX79" s="342"/>
      <c r="BY79" s="342"/>
      <c r="BZ79" s="342"/>
      <c r="CA79" s="342"/>
      <c r="CB79" s="342"/>
      <c r="CC79" s="342"/>
      <c r="CD79" s="342"/>
      <c r="CE79" s="342"/>
      <c r="CF79" s="342"/>
      <c r="CG79" s="342"/>
      <c r="CH79" s="342"/>
      <c r="CI79" s="342"/>
      <c r="CJ79" s="342"/>
      <c r="CK79" s="342"/>
      <c r="CL79" s="342"/>
      <c r="CM79" s="342"/>
      <c r="CN79" s="342"/>
      <c r="CO79" s="342"/>
      <c r="CP79" s="342"/>
      <c r="CQ79" s="342"/>
      <c r="CR79" s="342"/>
      <c r="CS79" s="342"/>
      <c r="CT79" s="342"/>
      <c r="CU79" s="342"/>
      <c r="CV79" s="342"/>
      <c r="CW79" s="342"/>
      <c r="CX79" s="342"/>
      <c r="CY79" s="342"/>
      <c r="CZ79" s="342"/>
      <c r="DA79" s="342"/>
      <c r="DB79" s="342"/>
      <c r="DC79" s="342"/>
      <c r="DD79" s="342"/>
      <c r="DE79" s="342"/>
      <c r="DF79" s="342"/>
      <c r="DG79" s="342"/>
      <c r="DH79" s="342"/>
      <c r="DI79" s="342"/>
      <c r="DJ79" s="342"/>
      <c r="DK79" s="342"/>
      <c r="DL79" s="342"/>
      <c r="DM79" s="342"/>
      <c r="DN79" s="342"/>
      <c r="DO79" s="342"/>
      <c r="DP79" s="342"/>
      <c r="DQ79" s="342"/>
      <c r="DR79" s="342"/>
      <c r="DS79" s="342"/>
      <c r="DT79" s="342"/>
      <c r="DU79" s="342"/>
      <c r="DV79" s="342"/>
      <c r="DW79" s="342"/>
      <c r="DX79" s="342"/>
      <c r="DY79" s="342"/>
      <c r="DZ79" s="342"/>
      <c r="EA79" s="342"/>
      <c r="EB79" s="342"/>
      <c r="EC79" s="342"/>
      <c r="ED79" s="342"/>
      <c r="EE79" s="342"/>
      <c r="EF79" s="342"/>
      <c r="EG79" s="342"/>
      <c r="EH79" s="342"/>
      <c r="EI79" s="342"/>
      <c r="EJ79" s="342"/>
      <c r="EK79" s="342"/>
      <c r="EL79" s="342"/>
      <c r="EM79" s="342"/>
      <c r="EN79" s="342"/>
      <c r="EO79" s="342"/>
      <c r="EP79" s="342"/>
      <c r="EQ79" s="342"/>
      <c r="ER79" s="342"/>
      <c r="ES79" s="342"/>
      <c r="ET79" s="342"/>
      <c r="EU79" s="342"/>
      <c r="EV79" s="342"/>
      <c r="EW79" s="342"/>
      <c r="EX79" s="342"/>
      <c r="EY79" s="342"/>
      <c r="EZ79" s="342"/>
      <c r="FA79" s="342"/>
      <c r="FB79" s="342"/>
      <c r="FC79" s="342"/>
      <c r="FD79" s="342"/>
      <c r="FE79" s="342"/>
      <c r="FF79" s="342"/>
      <c r="FG79" s="342"/>
      <c r="FH79" s="342"/>
      <c r="FI79" s="342"/>
      <c r="FJ79" s="342"/>
      <c r="FK79" s="342"/>
      <c r="FL79" s="342"/>
      <c r="FM79" s="342"/>
      <c r="FN79" s="342"/>
      <c r="FO79" s="342"/>
      <c r="FP79" s="342"/>
      <c r="FQ79" s="342"/>
      <c r="FR79" s="342"/>
      <c r="FS79" s="342"/>
      <c r="FT79" s="342"/>
      <c r="FU79" s="342"/>
      <c r="FV79" s="342"/>
      <c r="FW79" s="342"/>
      <c r="FX79" s="342"/>
      <c r="FY79" s="342"/>
      <c r="FZ79" s="342"/>
      <c r="GA79" s="342"/>
      <c r="GB79" s="342"/>
      <c r="GC79" s="342"/>
      <c r="GD79" s="342"/>
      <c r="GE79" s="342"/>
      <c r="GF79" s="342"/>
      <c r="GG79" s="342"/>
      <c r="GH79" s="342"/>
      <c r="GI79" s="342"/>
      <c r="GJ79" s="342"/>
      <c r="GK79" s="342"/>
      <c r="GL79" s="342"/>
      <c r="GM79" s="342"/>
      <c r="GN79" s="342"/>
      <c r="GO79" s="342"/>
      <c r="GP79" s="342"/>
      <c r="GQ79" s="342"/>
      <c r="GR79" s="342"/>
      <c r="GS79" s="342"/>
      <c r="GT79" s="342"/>
      <c r="GU79" s="342"/>
      <c r="GV79" s="342"/>
      <c r="GW79" s="342"/>
      <c r="GX79" s="342"/>
      <c r="GY79" s="342"/>
      <c r="GZ79" s="342"/>
      <c r="HA79" s="342"/>
      <c r="HB79" s="342"/>
      <c r="HC79" s="342"/>
      <c r="HD79" s="342"/>
      <c r="HE79" s="342"/>
      <c r="HF79" s="342"/>
      <c r="HG79" s="342"/>
      <c r="HH79" s="342"/>
      <c r="HI79" s="342"/>
      <c r="HJ79" s="342"/>
      <c r="HK79" s="342"/>
      <c r="HL79" s="342"/>
      <c r="HM79" s="342"/>
      <c r="HN79" s="342"/>
      <c r="HO79" s="342"/>
      <c r="HP79" s="342"/>
      <c r="HQ79" s="342"/>
      <c r="HR79" s="342"/>
      <c r="HS79" s="342"/>
      <c r="HT79" s="342"/>
      <c r="HU79" s="342"/>
      <c r="HV79" s="342"/>
      <c r="HW79" s="342"/>
      <c r="HX79" s="342"/>
      <c r="HY79" s="342"/>
      <c r="HZ79" s="342"/>
      <c r="IA79" s="342"/>
      <c r="IB79" s="342"/>
      <c r="IC79" s="342"/>
      <c r="ID79" s="342"/>
      <c r="IE79" s="342"/>
      <c r="IF79" s="342"/>
      <c r="IG79" s="342"/>
      <c r="IH79" s="342"/>
      <c r="II79" s="342"/>
      <c r="IJ79" s="342"/>
      <c r="IK79" s="342"/>
      <c r="IL79" s="342"/>
      <c r="IM79" s="342"/>
      <c r="IN79" s="342"/>
      <c r="IO79" s="342"/>
      <c r="IP79" s="342"/>
      <c r="IQ79" s="342"/>
      <c r="IR79" s="342"/>
      <c r="IS79" s="342"/>
      <c r="IT79" s="342"/>
      <c r="IU79" s="342"/>
      <c r="IV79" s="342"/>
      <c r="IW79" s="342"/>
      <c r="IX79" s="342"/>
      <c r="IY79" s="342"/>
      <c r="IZ79" s="342"/>
      <c r="JA79" s="342"/>
      <c r="JB79" s="342"/>
      <c r="JC79" s="342"/>
      <c r="JD79" s="342"/>
      <c r="JE79" s="342"/>
      <c r="JF79" s="342"/>
      <c r="JG79" s="342"/>
      <c r="JH79" s="342"/>
    </row>
    <row r="80" spans="1:268" s="121" customFormat="1" ht="20.100000000000001" customHeight="1">
      <c r="A80" s="100" t="s">
        <v>83</v>
      </c>
      <c r="B80" s="447" t="s">
        <v>23</v>
      </c>
      <c r="C80" s="447"/>
      <c r="D80" s="447"/>
      <c r="E80" s="447"/>
      <c r="F80" s="120"/>
      <c r="G80" s="102">
        <v>368.56900000000002</v>
      </c>
      <c r="H80" s="102">
        <v>364.815</v>
      </c>
      <c r="I80" s="102">
        <v>400.72500000000002</v>
      </c>
      <c r="J80" s="102">
        <v>309.517</v>
      </c>
      <c r="K80" s="102">
        <v>355.82</v>
      </c>
      <c r="L80" s="102">
        <v>330.959</v>
      </c>
      <c r="M80" s="348"/>
      <c r="N80" s="345"/>
      <c r="O80" s="345"/>
      <c r="P80" s="345"/>
      <c r="Q80" s="345"/>
      <c r="R80" s="345"/>
      <c r="S80" s="345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  <c r="AR80" s="351"/>
      <c r="AS80" s="351"/>
      <c r="AT80" s="351"/>
      <c r="AU80" s="351"/>
      <c r="AV80" s="351"/>
      <c r="AW80" s="351"/>
      <c r="AX80" s="351"/>
      <c r="AY80" s="351"/>
      <c r="AZ80" s="351"/>
      <c r="BA80" s="351"/>
      <c r="BB80" s="351"/>
      <c r="BC80" s="351"/>
      <c r="BD80" s="351"/>
      <c r="BE80" s="351"/>
      <c r="BF80" s="351"/>
      <c r="BG80" s="351"/>
      <c r="BH80" s="351"/>
      <c r="BI80" s="351"/>
      <c r="BJ80" s="351"/>
      <c r="BK80" s="351"/>
      <c r="BL80" s="351"/>
      <c r="BM80" s="351"/>
      <c r="BN80" s="351"/>
      <c r="BO80" s="351"/>
      <c r="BP80" s="351"/>
      <c r="BQ80" s="351"/>
      <c r="BR80" s="351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351"/>
      <c r="CF80" s="351"/>
      <c r="CG80" s="351"/>
      <c r="CH80" s="351"/>
      <c r="CI80" s="351"/>
      <c r="CJ80" s="351"/>
      <c r="CK80" s="351"/>
      <c r="CL80" s="351"/>
      <c r="CM80" s="351"/>
      <c r="CN80" s="351"/>
      <c r="CO80" s="351"/>
      <c r="CP80" s="351"/>
      <c r="CQ80" s="351"/>
      <c r="CR80" s="351"/>
      <c r="CS80" s="351"/>
      <c r="CT80" s="351"/>
      <c r="CU80" s="351"/>
      <c r="CV80" s="351"/>
      <c r="CW80" s="351"/>
      <c r="CX80" s="351"/>
      <c r="CY80" s="351"/>
      <c r="CZ80" s="351"/>
      <c r="DA80" s="351"/>
      <c r="DB80" s="351"/>
      <c r="DC80" s="351"/>
      <c r="DD80" s="351"/>
      <c r="DE80" s="351"/>
      <c r="DF80" s="351"/>
      <c r="DG80" s="351"/>
      <c r="DH80" s="351"/>
      <c r="DI80" s="351"/>
      <c r="DJ80" s="351"/>
      <c r="DK80" s="351"/>
      <c r="DL80" s="351"/>
      <c r="DM80" s="351"/>
      <c r="DN80" s="351"/>
      <c r="DO80" s="351"/>
      <c r="DP80" s="351"/>
      <c r="DQ80" s="351"/>
      <c r="DR80" s="351"/>
      <c r="DS80" s="351"/>
      <c r="DT80" s="351"/>
      <c r="DU80" s="351"/>
      <c r="DV80" s="351"/>
      <c r="DW80" s="351"/>
      <c r="DX80" s="351"/>
      <c r="DY80" s="351"/>
      <c r="DZ80" s="351"/>
      <c r="EA80" s="351"/>
      <c r="EB80" s="351"/>
      <c r="EC80" s="351"/>
      <c r="ED80" s="351"/>
      <c r="EE80" s="351"/>
      <c r="EF80" s="351"/>
      <c r="EG80" s="351"/>
      <c r="EH80" s="351"/>
      <c r="EI80" s="351"/>
      <c r="EJ80" s="351"/>
      <c r="EK80" s="351"/>
      <c r="EL80" s="351"/>
      <c r="EM80" s="351"/>
      <c r="EN80" s="351"/>
      <c r="EO80" s="351"/>
      <c r="EP80" s="351"/>
      <c r="EQ80" s="351"/>
      <c r="ER80" s="351"/>
      <c r="ES80" s="351"/>
      <c r="ET80" s="351"/>
      <c r="EU80" s="351"/>
      <c r="EV80" s="351"/>
      <c r="EW80" s="351"/>
      <c r="EX80" s="351"/>
      <c r="EY80" s="351"/>
      <c r="EZ80" s="351"/>
      <c r="FA80" s="351"/>
      <c r="FB80" s="351"/>
      <c r="FC80" s="351"/>
      <c r="FD80" s="351"/>
      <c r="FE80" s="351"/>
      <c r="FF80" s="351"/>
      <c r="FG80" s="351"/>
      <c r="FH80" s="351"/>
      <c r="FI80" s="351"/>
      <c r="FJ80" s="351"/>
      <c r="FK80" s="351"/>
      <c r="FL80" s="351"/>
      <c r="FM80" s="351"/>
      <c r="FN80" s="351"/>
      <c r="FO80" s="351"/>
      <c r="FP80" s="351"/>
      <c r="FQ80" s="351"/>
      <c r="FR80" s="351"/>
      <c r="FS80" s="351"/>
      <c r="FT80" s="351"/>
      <c r="FU80" s="351"/>
      <c r="FV80" s="351"/>
      <c r="FW80" s="351"/>
      <c r="FX80" s="351"/>
      <c r="FY80" s="351"/>
      <c r="FZ80" s="351"/>
      <c r="GA80" s="351"/>
      <c r="GB80" s="351"/>
      <c r="GC80" s="351"/>
      <c r="GD80" s="351"/>
      <c r="GE80" s="351"/>
      <c r="GF80" s="351"/>
      <c r="GG80" s="351"/>
      <c r="GH80" s="351"/>
      <c r="GI80" s="351"/>
      <c r="GJ80" s="351"/>
      <c r="GK80" s="351"/>
      <c r="GL80" s="351"/>
      <c r="GM80" s="351"/>
      <c r="GN80" s="351"/>
      <c r="GO80" s="351"/>
      <c r="GP80" s="351"/>
      <c r="GQ80" s="351"/>
      <c r="GR80" s="351"/>
      <c r="GS80" s="351"/>
      <c r="GT80" s="351"/>
      <c r="GU80" s="351"/>
      <c r="GV80" s="351"/>
      <c r="GW80" s="351"/>
      <c r="GX80" s="351"/>
      <c r="GY80" s="351"/>
      <c r="GZ80" s="351"/>
      <c r="HA80" s="351"/>
      <c r="HB80" s="351"/>
      <c r="HC80" s="351"/>
      <c r="HD80" s="351"/>
      <c r="HE80" s="351"/>
      <c r="HF80" s="351"/>
      <c r="HG80" s="351"/>
      <c r="HH80" s="351"/>
      <c r="HI80" s="351"/>
      <c r="HJ80" s="351"/>
      <c r="HK80" s="351"/>
      <c r="HL80" s="351"/>
      <c r="HM80" s="351"/>
      <c r="HN80" s="351"/>
      <c r="HO80" s="351"/>
      <c r="HP80" s="351"/>
      <c r="HQ80" s="351"/>
      <c r="HR80" s="351"/>
      <c r="HS80" s="351"/>
      <c r="HT80" s="351"/>
      <c r="HU80" s="351"/>
      <c r="HV80" s="351"/>
      <c r="HW80" s="351"/>
      <c r="HX80" s="351"/>
      <c r="HY80" s="351"/>
      <c r="HZ80" s="351"/>
      <c r="IA80" s="351"/>
      <c r="IB80" s="351"/>
      <c r="IC80" s="351"/>
      <c r="ID80" s="351"/>
      <c r="IE80" s="351"/>
      <c r="IF80" s="351"/>
      <c r="IG80" s="351"/>
      <c r="IH80" s="351"/>
      <c r="II80" s="351"/>
      <c r="IJ80" s="351"/>
      <c r="IK80" s="351"/>
      <c r="IL80" s="351"/>
      <c r="IM80" s="351"/>
      <c r="IN80" s="351"/>
      <c r="IO80" s="351"/>
      <c r="IP80" s="351"/>
      <c r="IQ80" s="351"/>
      <c r="IR80" s="351"/>
      <c r="IS80" s="351"/>
      <c r="IT80" s="351"/>
      <c r="IU80" s="351"/>
      <c r="IV80" s="351"/>
      <c r="IW80" s="351"/>
      <c r="IX80" s="351"/>
      <c r="IY80" s="351"/>
      <c r="IZ80" s="351"/>
      <c r="JA80" s="351"/>
      <c r="JB80" s="351"/>
      <c r="JC80" s="351"/>
      <c r="JD80" s="351"/>
      <c r="JE80" s="351"/>
      <c r="JF80" s="351"/>
      <c r="JG80" s="351"/>
      <c r="JH80" s="351"/>
    </row>
    <row r="81" spans="1:268" s="82" customFormat="1" ht="20.100000000000001" customHeight="1">
      <c r="A81" s="80"/>
      <c r="B81" s="449" t="s">
        <v>12</v>
      </c>
      <c r="C81" s="449"/>
      <c r="D81" s="449"/>
      <c r="E81" s="449"/>
      <c r="F81" s="17"/>
      <c r="G81" s="6"/>
      <c r="H81" s="6"/>
      <c r="I81" s="122"/>
      <c r="J81" s="114"/>
      <c r="K81" s="114"/>
      <c r="L81" s="114"/>
      <c r="M81" s="352"/>
      <c r="N81" s="345"/>
      <c r="O81" s="345"/>
      <c r="P81" s="345"/>
      <c r="Q81" s="345"/>
      <c r="R81" s="345"/>
      <c r="S81" s="345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  <c r="BJ81" s="352"/>
      <c r="BK81" s="352"/>
      <c r="BL81" s="352"/>
      <c r="BM81" s="352"/>
      <c r="BN81" s="352"/>
      <c r="BO81" s="352"/>
      <c r="BP81" s="352"/>
      <c r="BQ81" s="352"/>
      <c r="BR81" s="352"/>
      <c r="BS81" s="352"/>
      <c r="BT81" s="352"/>
      <c r="BU81" s="352"/>
      <c r="BV81" s="352"/>
      <c r="BW81" s="352"/>
      <c r="BX81" s="352"/>
      <c r="BY81" s="352"/>
      <c r="BZ81" s="352"/>
      <c r="CA81" s="352"/>
      <c r="CB81" s="352"/>
      <c r="CC81" s="352"/>
      <c r="CD81" s="352"/>
      <c r="CE81" s="352"/>
      <c r="CF81" s="352"/>
      <c r="CG81" s="352"/>
      <c r="CH81" s="352"/>
      <c r="CI81" s="352"/>
      <c r="CJ81" s="352"/>
      <c r="CK81" s="352"/>
      <c r="CL81" s="352"/>
      <c r="CM81" s="352"/>
      <c r="CN81" s="352"/>
      <c r="CO81" s="352"/>
      <c r="CP81" s="352"/>
      <c r="CQ81" s="352"/>
      <c r="CR81" s="352"/>
      <c r="CS81" s="352"/>
      <c r="CT81" s="352"/>
      <c r="CU81" s="352"/>
      <c r="CV81" s="352"/>
      <c r="CW81" s="352"/>
      <c r="CX81" s="352"/>
      <c r="CY81" s="352"/>
      <c r="CZ81" s="352"/>
      <c r="DA81" s="352"/>
      <c r="DB81" s="352"/>
      <c r="DC81" s="352"/>
      <c r="DD81" s="352"/>
      <c r="DE81" s="352"/>
      <c r="DF81" s="352"/>
      <c r="DG81" s="352"/>
      <c r="DH81" s="352"/>
      <c r="DI81" s="352"/>
      <c r="DJ81" s="352"/>
      <c r="DK81" s="352"/>
      <c r="DL81" s="352"/>
      <c r="DM81" s="352"/>
      <c r="DN81" s="352"/>
      <c r="DO81" s="352"/>
      <c r="DP81" s="352"/>
      <c r="DQ81" s="352"/>
      <c r="DR81" s="352"/>
      <c r="DS81" s="352"/>
      <c r="DT81" s="352"/>
      <c r="DU81" s="352"/>
      <c r="DV81" s="352"/>
      <c r="DW81" s="352"/>
      <c r="DX81" s="352"/>
      <c r="DY81" s="352"/>
      <c r="DZ81" s="352"/>
      <c r="EA81" s="352"/>
      <c r="EB81" s="352"/>
      <c r="EC81" s="352"/>
      <c r="ED81" s="352"/>
      <c r="EE81" s="352"/>
      <c r="EF81" s="352"/>
      <c r="EG81" s="352"/>
      <c r="EH81" s="352"/>
      <c r="EI81" s="352"/>
      <c r="EJ81" s="352"/>
      <c r="EK81" s="352"/>
      <c r="EL81" s="352"/>
      <c r="EM81" s="352"/>
      <c r="EN81" s="352"/>
      <c r="EO81" s="352"/>
      <c r="EP81" s="352"/>
      <c r="EQ81" s="352"/>
      <c r="ER81" s="352"/>
      <c r="ES81" s="352"/>
      <c r="ET81" s="352"/>
      <c r="EU81" s="352"/>
      <c r="EV81" s="352"/>
      <c r="EW81" s="352"/>
      <c r="EX81" s="352"/>
      <c r="EY81" s="352"/>
      <c r="EZ81" s="352"/>
      <c r="FA81" s="352"/>
      <c r="FB81" s="352"/>
      <c r="FC81" s="352"/>
      <c r="FD81" s="352"/>
      <c r="FE81" s="352"/>
      <c r="FF81" s="352"/>
      <c r="FG81" s="352"/>
      <c r="FH81" s="352"/>
      <c r="FI81" s="352"/>
      <c r="FJ81" s="352"/>
      <c r="FK81" s="352"/>
      <c r="FL81" s="352"/>
      <c r="FM81" s="352"/>
      <c r="FN81" s="352"/>
      <c r="FO81" s="352"/>
      <c r="FP81" s="352"/>
      <c r="FQ81" s="352"/>
      <c r="FR81" s="352"/>
      <c r="FS81" s="352"/>
      <c r="FT81" s="352"/>
      <c r="FU81" s="352"/>
      <c r="FV81" s="352"/>
      <c r="FW81" s="352"/>
      <c r="FX81" s="352"/>
      <c r="FY81" s="352"/>
      <c r="FZ81" s="352"/>
      <c r="GA81" s="352"/>
      <c r="GB81" s="352"/>
      <c r="GC81" s="352"/>
      <c r="GD81" s="352"/>
      <c r="GE81" s="352"/>
      <c r="GF81" s="352"/>
      <c r="GG81" s="352"/>
      <c r="GH81" s="352"/>
      <c r="GI81" s="352"/>
      <c r="GJ81" s="352"/>
      <c r="GK81" s="352"/>
      <c r="GL81" s="352"/>
      <c r="GM81" s="352"/>
      <c r="GN81" s="352"/>
      <c r="GO81" s="352"/>
      <c r="GP81" s="352"/>
      <c r="GQ81" s="352"/>
      <c r="GR81" s="352"/>
      <c r="GS81" s="352"/>
      <c r="GT81" s="352"/>
      <c r="GU81" s="352"/>
      <c r="GV81" s="352"/>
      <c r="GW81" s="352"/>
      <c r="GX81" s="352"/>
      <c r="GY81" s="352"/>
      <c r="GZ81" s="352"/>
      <c r="HA81" s="352"/>
      <c r="HB81" s="352"/>
      <c r="HC81" s="352"/>
      <c r="HD81" s="352"/>
      <c r="HE81" s="352"/>
      <c r="HF81" s="352"/>
      <c r="HG81" s="352"/>
      <c r="HH81" s="352"/>
      <c r="HI81" s="352"/>
      <c r="HJ81" s="352"/>
      <c r="HK81" s="352"/>
      <c r="HL81" s="352"/>
      <c r="HM81" s="352"/>
      <c r="HN81" s="352"/>
      <c r="HO81" s="352"/>
      <c r="HP81" s="352"/>
      <c r="HQ81" s="352"/>
      <c r="HR81" s="352"/>
      <c r="HS81" s="352"/>
      <c r="HT81" s="352"/>
      <c r="HU81" s="352"/>
      <c r="HV81" s="352"/>
      <c r="HW81" s="352"/>
      <c r="HX81" s="352"/>
      <c r="HY81" s="352"/>
      <c r="HZ81" s="352"/>
      <c r="IA81" s="352"/>
      <c r="IB81" s="352"/>
      <c r="IC81" s="352"/>
      <c r="ID81" s="352"/>
      <c r="IE81" s="352"/>
      <c r="IF81" s="352"/>
      <c r="IG81" s="352"/>
      <c r="IH81" s="352"/>
      <c r="II81" s="352"/>
      <c r="IJ81" s="352"/>
      <c r="IK81" s="352"/>
      <c r="IL81" s="352"/>
      <c r="IM81" s="352"/>
      <c r="IN81" s="352"/>
      <c r="IO81" s="352"/>
      <c r="IP81" s="352"/>
      <c r="IQ81" s="352"/>
      <c r="IR81" s="352"/>
      <c r="IS81" s="352"/>
      <c r="IT81" s="352"/>
      <c r="IU81" s="352"/>
      <c r="IV81" s="352"/>
      <c r="IW81" s="352"/>
      <c r="IX81" s="352"/>
      <c r="IY81" s="352"/>
      <c r="IZ81" s="352"/>
      <c r="JA81" s="352"/>
      <c r="JB81" s="352"/>
      <c r="JC81" s="352"/>
      <c r="JD81" s="352"/>
      <c r="JE81" s="352"/>
      <c r="JF81" s="352"/>
      <c r="JG81" s="352"/>
      <c r="JH81" s="352"/>
    </row>
    <row r="82" spans="1:268" ht="16.5" customHeight="1">
      <c r="A82" s="80"/>
      <c r="B82" s="114"/>
      <c r="C82" s="17"/>
      <c r="D82" s="17"/>
      <c r="E82" s="17"/>
      <c r="F82" s="17"/>
      <c r="G82" s="4"/>
      <c r="H82" s="4"/>
      <c r="I82" s="122"/>
      <c r="J82" s="114"/>
      <c r="K82" s="114"/>
      <c r="L82" s="114"/>
      <c r="N82" s="345"/>
      <c r="O82" s="345"/>
      <c r="P82" s="345"/>
      <c r="Q82" s="345"/>
      <c r="R82" s="345"/>
      <c r="S82" s="345"/>
    </row>
    <row r="83" spans="1:268" ht="16.5" customHeight="1">
      <c r="A83" s="80"/>
      <c r="B83" s="114"/>
      <c r="C83" s="17"/>
      <c r="D83" s="17"/>
      <c r="E83" s="17"/>
      <c r="F83" s="17"/>
      <c r="G83" s="4"/>
      <c r="H83" s="4"/>
      <c r="I83" s="4"/>
      <c r="J83" s="114"/>
      <c r="K83" s="114"/>
      <c r="L83" s="114"/>
      <c r="N83" s="345"/>
      <c r="O83" s="345"/>
      <c r="P83" s="345"/>
      <c r="Q83" s="345"/>
      <c r="R83" s="345"/>
      <c r="S83" s="345"/>
    </row>
    <row r="84" spans="1:268" ht="16.5" customHeight="1">
      <c r="A84" s="80"/>
      <c r="B84" s="114"/>
      <c r="C84" s="17"/>
      <c r="D84" s="17"/>
      <c r="E84" s="17"/>
      <c r="F84" s="17"/>
      <c r="G84" s="4"/>
      <c r="H84" s="4"/>
      <c r="I84" s="4"/>
      <c r="J84" s="114"/>
      <c r="K84" s="114"/>
      <c r="L84" s="114"/>
      <c r="N84" s="345"/>
      <c r="O84" s="345"/>
      <c r="P84" s="345"/>
      <c r="Q84" s="345"/>
      <c r="R84" s="345"/>
      <c r="S84" s="345"/>
    </row>
    <row r="85" spans="1:268" ht="16.5" customHeight="1">
      <c r="A85" s="456">
        <v>21</v>
      </c>
      <c r="B85" s="456"/>
      <c r="C85" s="456"/>
      <c r="D85" s="456"/>
      <c r="E85" s="456"/>
      <c r="F85" s="456"/>
      <c r="G85" s="456"/>
      <c r="H85" s="456"/>
      <c r="I85" s="456"/>
      <c r="J85" s="456"/>
      <c r="K85" s="456"/>
      <c r="L85" s="278"/>
      <c r="N85" s="345"/>
      <c r="O85" s="345"/>
      <c r="P85" s="345"/>
      <c r="Q85" s="345"/>
      <c r="R85" s="345"/>
      <c r="S85" s="345"/>
    </row>
    <row r="86" spans="1:268" s="124" customFormat="1" ht="26.25" customHeight="1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354"/>
      <c r="N86" s="345"/>
      <c r="O86" s="345"/>
      <c r="P86" s="345"/>
      <c r="Q86" s="345"/>
      <c r="R86" s="345"/>
      <c r="S86" s="345"/>
      <c r="T86" s="354"/>
      <c r="U86" s="354"/>
      <c r="V86" s="354"/>
      <c r="W86" s="354"/>
      <c r="X86" s="354"/>
      <c r="Y86" s="354"/>
      <c r="Z86" s="354"/>
      <c r="AA86" s="354"/>
      <c r="AB86" s="354"/>
      <c r="AC86" s="354"/>
      <c r="AD86" s="354"/>
      <c r="AE86" s="354"/>
      <c r="AF86" s="354"/>
      <c r="AG86" s="354"/>
      <c r="AH86" s="354"/>
      <c r="AI86" s="354"/>
      <c r="AJ86" s="354"/>
      <c r="AK86" s="354"/>
      <c r="AL86" s="354"/>
      <c r="AM86" s="354"/>
      <c r="AN86" s="354"/>
      <c r="AO86" s="354"/>
      <c r="AP86" s="354"/>
      <c r="AQ86" s="354"/>
      <c r="AR86" s="354"/>
      <c r="AS86" s="354"/>
      <c r="AT86" s="354"/>
      <c r="AU86" s="354"/>
      <c r="AV86" s="354"/>
      <c r="AW86" s="354"/>
      <c r="AX86" s="354"/>
      <c r="AY86" s="354"/>
      <c r="AZ86" s="354"/>
      <c r="BA86" s="354"/>
      <c r="BB86" s="354"/>
      <c r="BC86" s="354"/>
      <c r="BD86" s="354"/>
      <c r="BE86" s="354"/>
      <c r="BF86" s="354"/>
      <c r="BG86" s="354"/>
      <c r="BH86" s="354"/>
      <c r="BI86" s="354"/>
      <c r="BJ86" s="354"/>
      <c r="BK86" s="354"/>
      <c r="BL86" s="354"/>
      <c r="BM86" s="354"/>
      <c r="BN86" s="354"/>
      <c r="BO86" s="354"/>
      <c r="BP86" s="354"/>
      <c r="BQ86" s="354"/>
      <c r="BR86" s="354"/>
      <c r="BS86" s="354"/>
      <c r="BT86" s="354"/>
      <c r="BU86" s="354"/>
      <c r="BV86" s="354"/>
      <c r="BW86" s="354"/>
      <c r="BX86" s="354"/>
      <c r="BY86" s="354"/>
      <c r="BZ86" s="354"/>
      <c r="CA86" s="354"/>
      <c r="CB86" s="354"/>
      <c r="CC86" s="354"/>
      <c r="CD86" s="354"/>
      <c r="CE86" s="354"/>
      <c r="CF86" s="354"/>
      <c r="CG86" s="354"/>
      <c r="CH86" s="354"/>
      <c r="CI86" s="354"/>
      <c r="CJ86" s="354"/>
      <c r="CK86" s="354"/>
      <c r="CL86" s="354"/>
      <c r="CM86" s="354"/>
      <c r="CN86" s="354"/>
      <c r="CO86" s="354"/>
      <c r="CP86" s="354"/>
      <c r="CQ86" s="354"/>
      <c r="CR86" s="354"/>
      <c r="CS86" s="354"/>
      <c r="CT86" s="354"/>
      <c r="CU86" s="354"/>
      <c r="CV86" s="354"/>
      <c r="CW86" s="354"/>
      <c r="CX86" s="354"/>
      <c r="CY86" s="354"/>
      <c r="CZ86" s="354"/>
      <c r="DA86" s="354"/>
      <c r="DB86" s="354"/>
      <c r="DC86" s="354"/>
      <c r="DD86" s="354"/>
      <c r="DE86" s="354"/>
      <c r="DF86" s="354"/>
      <c r="DG86" s="354"/>
      <c r="DH86" s="354"/>
      <c r="DI86" s="354"/>
      <c r="DJ86" s="354"/>
      <c r="DK86" s="354"/>
      <c r="DL86" s="354"/>
      <c r="DM86" s="354"/>
      <c r="DN86" s="354"/>
      <c r="DO86" s="354"/>
      <c r="DP86" s="354"/>
      <c r="DQ86" s="354"/>
      <c r="DR86" s="354"/>
      <c r="DS86" s="354"/>
      <c r="DT86" s="354"/>
      <c r="DU86" s="354"/>
      <c r="DV86" s="354"/>
      <c r="DW86" s="354"/>
      <c r="DX86" s="354"/>
      <c r="DY86" s="354"/>
      <c r="DZ86" s="354"/>
      <c r="EA86" s="354"/>
      <c r="EB86" s="354"/>
      <c r="EC86" s="354"/>
      <c r="ED86" s="354"/>
      <c r="EE86" s="354"/>
      <c r="EF86" s="354"/>
      <c r="EG86" s="354"/>
      <c r="EH86" s="354"/>
      <c r="EI86" s="354"/>
      <c r="EJ86" s="354"/>
      <c r="EK86" s="354"/>
      <c r="EL86" s="354"/>
      <c r="EM86" s="354"/>
      <c r="EN86" s="354"/>
      <c r="EO86" s="354"/>
      <c r="EP86" s="354"/>
      <c r="EQ86" s="354"/>
      <c r="ER86" s="354"/>
      <c r="ES86" s="354"/>
      <c r="ET86" s="354"/>
      <c r="EU86" s="354"/>
      <c r="EV86" s="354"/>
      <c r="EW86" s="354"/>
      <c r="EX86" s="354"/>
      <c r="EY86" s="354"/>
      <c r="EZ86" s="354"/>
      <c r="FA86" s="354"/>
      <c r="FB86" s="354"/>
      <c r="FC86" s="354"/>
      <c r="FD86" s="354"/>
      <c r="FE86" s="354"/>
      <c r="FF86" s="354"/>
      <c r="FG86" s="354"/>
      <c r="FH86" s="354"/>
      <c r="FI86" s="354"/>
      <c r="FJ86" s="354"/>
      <c r="FK86" s="354"/>
      <c r="FL86" s="354"/>
      <c r="FM86" s="354"/>
      <c r="FN86" s="354"/>
      <c r="FO86" s="354"/>
      <c r="FP86" s="354"/>
      <c r="FQ86" s="354"/>
      <c r="FR86" s="354"/>
      <c r="FS86" s="354"/>
      <c r="FT86" s="354"/>
      <c r="FU86" s="354"/>
      <c r="FV86" s="354"/>
      <c r="FW86" s="354"/>
      <c r="FX86" s="354"/>
      <c r="FY86" s="354"/>
      <c r="FZ86" s="354"/>
      <c r="GA86" s="354"/>
      <c r="GB86" s="354"/>
      <c r="GC86" s="354"/>
      <c r="GD86" s="354"/>
      <c r="GE86" s="354"/>
      <c r="GF86" s="354"/>
      <c r="GG86" s="354"/>
      <c r="GH86" s="354"/>
      <c r="GI86" s="354"/>
      <c r="GJ86" s="354"/>
      <c r="GK86" s="354"/>
      <c r="GL86" s="354"/>
      <c r="GM86" s="354"/>
      <c r="GN86" s="354"/>
      <c r="GO86" s="354"/>
      <c r="GP86" s="354"/>
      <c r="GQ86" s="354"/>
      <c r="GR86" s="354"/>
      <c r="GS86" s="354"/>
      <c r="GT86" s="354"/>
      <c r="GU86" s="354"/>
      <c r="GV86" s="354"/>
      <c r="GW86" s="354"/>
      <c r="GX86" s="354"/>
      <c r="GY86" s="354"/>
      <c r="GZ86" s="354"/>
      <c r="HA86" s="354"/>
      <c r="HB86" s="354"/>
      <c r="HC86" s="354"/>
      <c r="HD86" s="354"/>
      <c r="HE86" s="354"/>
      <c r="HF86" s="354"/>
      <c r="HG86" s="354"/>
      <c r="HH86" s="354"/>
      <c r="HI86" s="354"/>
      <c r="HJ86" s="354"/>
      <c r="HK86" s="354"/>
      <c r="HL86" s="354"/>
      <c r="HM86" s="354"/>
      <c r="HN86" s="354"/>
      <c r="HO86" s="354"/>
      <c r="HP86" s="354"/>
      <c r="HQ86" s="354"/>
      <c r="HR86" s="354"/>
      <c r="HS86" s="354"/>
      <c r="HT86" s="354"/>
      <c r="HU86" s="354"/>
      <c r="HV86" s="354"/>
      <c r="HW86" s="354"/>
      <c r="HX86" s="354"/>
      <c r="HY86" s="354"/>
      <c r="HZ86" s="354"/>
      <c r="IA86" s="354"/>
      <c r="IB86" s="354"/>
      <c r="IC86" s="354"/>
      <c r="ID86" s="354"/>
      <c r="IE86" s="354"/>
      <c r="IF86" s="354"/>
      <c r="IG86" s="354"/>
      <c r="IH86" s="354"/>
      <c r="II86" s="354"/>
      <c r="IJ86" s="354"/>
      <c r="IK86" s="354"/>
      <c r="IL86" s="354"/>
      <c r="IM86" s="354"/>
      <c r="IN86" s="354"/>
      <c r="IO86" s="354"/>
      <c r="IP86" s="354"/>
      <c r="IQ86" s="354"/>
      <c r="IR86" s="354"/>
      <c r="IS86" s="354"/>
      <c r="IT86" s="354"/>
      <c r="IU86" s="354"/>
      <c r="IV86" s="354"/>
      <c r="IW86" s="354"/>
      <c r="IX86" s="354"/>
      <c r="IY86" s="354"/>
      <c r="IZ86" s="354"/>
      <c r="JA86" s="354"/>
      <c r="JB86" s="354"/>
      <c r="JC86" s="354"/>
      <c r="JD86" s="354"/>
      <c r="JE86" s="354"/>
      <c r="JF86" s="354"/>
      <c r="JG86" s="354"/>
      <c r="JH86" s="354"/>
    </row>
  </sheetData>
  <sheetProtection algorithmName="SHA-512" hashValue="7dIXO4/Ejixv44YaVrHrh4Z1j/OMTiJVZ+3w8Tkn1RT8GrtqmVbVLIj3eSFbsZXh7H46ems16H1fJJC0n5Y6LA==" saltValue="IbsRg5+6Gu01SyDhZcHBkw==" spinCount="100000" sheet="1" objects="1" scenarios="1"/>
  <dataConsolidate/>
  <mergeCells count="64">
    <mergeCell ref="B36:E36"/>
    <mergeCell ref="B37:E37"/>
    <mergeCell ref="B39:E39"/>
    <mergeCell ref="B41:E41"/>
    <mergeCell ref="C19:E19"/>
    <mergeCell ref="B34:E34"/>
    <mergeCell ref="B9:E9"/>
    <mergeCell ref="B15:E15"/>
    <mergeCell ref="C16:E16"/>
    <mergeCell ref="D17:E17"/>
    <mergeCell ref="D18:E18"/>
    <mergeCell ref="B72:E72"/>
    <mergeCell ref="C62:E62"/>
    <mergeCell ref="C64:E64"/>
    <mergeCell ref="B10:E10"/>
    <mergeCell ref="B12:E12"/>
    <mergeCell ref="B13:E13"/>
    <mergeCell ref="C57:E57"/>
    <mergeCell ref="C45:E45"/>
    <mergeCell ref="D23:F23"/>
    <mergeCell ref="D25:F25"/>
    <mergeCell ref="B27:E27"/>
    <mergeCell ref="C28:E28"/>
    <mergeCell ref="C29:E29"/>
    <mergeCell ref="D30:F30"/>
    <mergeCell ref="D31:F31"/>
    <mergeCell ref="D32:F32"/>
    <mergeCell ref="C43:E43"/>
    <mergeCell ref="C44:E44"/>
    <mergeCell ref="C49:E49"/>
    <mergeCell ref="C50:E50"/>
    <mergeCell ref="C51:E51"/>
    <mergeCell ref="A2:C3"/>
    <mergeCell ref="J3:K4"/>
    <mergeCell ref="A85:K85"/>
    <mergeCell ref="B48:E48"/>
    <mergeCell ref="C56:E56"/>
    <mergeCell ref="A5:F5"/>
    <mergeCell ref="B47:E47"/>
    <mergeCell ref="D24:E24"/>
    <mergeCell ref="B81:E81"/>
    <mergeCell ref="A7:E7"/>
    <mergeCell ref="D61:F61"/>
    <mergeCell ref="D66:F66"/>
    <mergeCell ref="D70:F70"/>
    <mergeCell ref="D69:E69"/>
    <mergeCell ref="D68:E68"/>
    <mergeCell ref="D67:F67"/>
    <mergeCell ref="B80:E80"/>
    <mergeCell ref="C22:E22"/>
    <mergeCell ref="D21:F21"/>
    <mergeCell ref="D20:F20"/>
    <mergeCell ref="B42:E42"/>
    <mergeCell ref="C55:E55"/>
    <mergeCell ref="C75:E75"/>
    <mergeCell ref="C76:E76"/>
    <mergeCell ref="C77:E77"/>
    <mergeCell ref="C78:E78"/>
    <mergeCell ref="D65:E65"/>
    <mergeCell ref="B73:E73"/>
    <mergeCell ref="C74:E74"/>
    <mergeCell ref="D58:F58"/>
    <mergeCell ref="D59:F59"/>
    <mergeCell ref="D60:F60"/>
  </mergeCells>
  <conditionalFormatting sqref="A34:A35">
    <cfRule type="duplicateValues" dxfId="21" priority="16"/>
  </conditionalFormatting>
  <conditionalFormatting sqref="B35">
    <cfRule type="duplicateValues" dxfId="20" priority="15"/>
  </conditionalFormatting>
  <printOptions horizontalCentered="1"/>
  <pageMargins left="0.39370078740157483" right="0.39370078740157483" top="0.47244094488188981" bottom="0.19685039370078741" header="0.31496062992125984" footer="0.11811023622047245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2:AW85"/>
  <sheetViews>
    <sheetView view="pageBreakPreview" zoomScale="70" zoomScaleNormal="70" zoomScaleSheetLayoutView="70" workbookViewId="0">
      <selection activeCell="G21" sqref="G21"/>
    </sheetView>
  </sheetViews>
  <sheetFormatPr defaultColWidth="9.140625" defaultRowHeight="15"/>
  <cols>
    <col min="1" max="1" width="3.7109375" style="125" customWidth="1"/>
    <col min="2" max="2" width="6.28515625" style="126" customWidth="1"/>
    <col min="3" max="3" width="11.140625" style="15" customWidth="1"/>
    <col min="4" max="4" width="5" style="15" customWidth="1"/>
    <col min="5" max="5" width="49.42578125" style="15" customWidth="1"/>
    <col min="6" max="6" width="3.42578125" style="15" customWidth="1"/>
    <col min="7" max="9" width="15.7109375" style="6" customWidth="1"/>
    <col min="10" max="12" width="15.7109375" style="127" customWidth="1"/>
    <col min="13" max="13" width="9.5703125" style="343" bestFit="1" customWidth="1"/>
    <col min="14" max="49" width="9.140625" style="343"/>
    <col min="50" max="16384" width="9.140625" style="15"/>
  </cols>
  <sheetData>
    <row r="2" spans="1:49" s="41" customFormat="1" ht="15.75">
      <c r="A2" s="453" t="s">
        <v>219</v>
      </c>
      <c r="B2" s="453"/>
      <c r="C2" s="453"/>
      <c r="D2" s="43" t="s">
        <v>194</v>
      </c>
      <c r="E2" s="87"/>
      <c r="G2" s="88"/>
      <c r="H2" s="89"/>
      <c r="I2" s="89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</row>
    <row r="3" spans="1:49" s="41" customFormat="1" ht="15" customHeight="1">
      <c r="A3" s="453"/>
      <c r="B3" s="453"/>
      <c r="C3" s="453"/>
      <c r="D3" s="45" t="s">
        <v>195</v>
      </c>
      <c r="E3" s="87"/>
      <c r="G3" s="90"/>
      <c r="H3" s="90"/>
      <c r="J3" s="454"/>
      <c r="K3" s="454"/>
      <c r="L3" s="277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</row>
    <row r="4" spans="1:49" ht="12" customHeight="1" thickBot="1">
      <c r="A4" s="91"/>
      <c r="B4" s="92"/>
      <c r="C4" s="47"/>
      <c r="D4" s="47"/>
      <c r="E4" s="47"/>
      <c r="F4" s="47"/>
      <c r="G4" s="93"/>
      <c r="H4" s="93"/>
      <c r="I4" s="49"/>
      <c r="J4" s="455"/>
      <c r="K4" s="455"/>
      <c r="L4" s="49"/>
    </row>
    <row r="5" spans="1:49" s="294" customFormat="1" ht="24.75" customHeight="1">
      <c r="A5" s="465" t="s">
        <v>235</v>
      </c>
      <c r="B5" s="465"/>
      <c r="C5" s="465"/>
      <c r="D5" s="465"/>
      <c r="E5" s="465"/>
      <c r="F5" s="465"/>
      <c r="G5" s="341">
        <v>2015</v>
      </c>
      <c r="H5" s="341">
        <v>2016</v>
      </c>
      <c r="I5" s="341">
        <v>2017</v>
      </c>
      <c r="J5" s="341">
        <v>2018</v>
      </c>
      <c r="K5" s="341">
        <v>2019</v>
      </c>
      <c r="L5" s="341" t="s">
        <v>236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</row>
    <row r="6" spans="1:49" s="41" customFormat="1" ht="18" customHeight="1">
      <c r="A6" s="94"/>
      <c r="B6" s="95"/>
      <c r="C6" s="96"/>
      <c r="D6" s="96"/>
      <c r="E6" s="96"/>
      <c r="F6" s="97"/>
      <c r="G6" s="98"/>
      <c r="H6" s="98"/>
      <c r="I6" s="98"/>
      <c r="J6" s="98"/>
      <c r="K6" s="98"/>
      <c r="L6" s="98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</row>
    <row r="7" spans="1:49" s="295" customFormat="1" ht="24.75" customHeight="1" thickBot="1">
      <c r="A7" s="461" t="s">
        <v>230</v>
      </c>
      <c r="B7" s="461"/>
      <c r="C7" s="461"/>
      <c r="D7" s="461"/>
      <c r="E7" s="461"/>
      <c r="G7" s="297">
        <f>'Table 1'!G7/'Table 1'!G$7*100</f>
        <v>100</v>
      </c>
      <c r="H7" s="297">
        <f>'Table 1'!H7/'Table 1'!H$7*100</f>
        <v>100</v>
      </c>
      <c r="I7" s="297">
        <f>'Table 1'!I7/'Table 1'!I$7*100</f>
        <v>100</v>
      </c>
      <c r="J7" s="297">
        <f>'Table 1'!J7/'Table 1'!J$7*100</f>
        <v>100</v>
      </c>
      <c r="K7" s="297">
        <f>'Table 1'!K7/'Table 1'!K$7*100</f>
        <v>100</v>
      </c>
      <c r="L7" s="297">
        <f>'Table 1'!L7/'Table 1'!L$7*100</f>
        <v>100</v>
      </c>
      <c r="M7" s="344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</row>
    <row r="8" spans="1:49" s="41" customFormat="1" ht="24.75" customHeight="1">
      <c r="A8" s="16"/>
      <c r="B8" s="16"/>
      <c r="C8" s="16"/>
      <c r="D8" s="16"/>
      <c r="E8" s="16"/>
      <c r="F8" s="22"/>
      <c r="G8" s="99"/>
      <c r="H8" s="99"/>
      <c r="I8" s="99"/>
      <c r="J8" s="99"/>
      <c r="K8" s="99"/>
      <c r="L8" s="99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</row>
    <row r="9" spans="1:49" s="103" customFormat="1" ht="20.100000000000001" customHeight="1">
      <c r="A9" s="100" t="s">
        <v>72</v>
      </c>
      <c r="B9" s="447" t="s">
        <v>58</v>
      </c>
      <c r="C9" s="447"/>
      <c r="D9" s="447"/>
      <c r="E9" s="447"/>
      <c r="F9" s="101"/>
      <c r="G9" s="128">
        <f>'Table 1'!G9/'Table 1'!G$7*100</f>
        <v>6.1739151673072774</v>
      </c>
      <c r="H9" s="128">
        <f>'Table 1'!H9/'Table 1'!H$7*100</f>
        <v>6.3959169315158011</v>
      </c>
      <c r="I9" s="128">
        <f>'Table 1'!I9/'Table 1'!I$7*100</f>
        <v>6.7290226800966195</v>
      </c>
      <c r="J9" s="128">
        <f>'Table 1'!J9/'Table 1'!J$7*100</f>
        <v>7.1888197576230439</v>
      </c>
      <c r="K9" s="128">
        <f>'Table 1'!K9/'Table 1'!K$7*100</f>
        <v>6.9844676259053244</v>
      </c>
      <c r="L9" s="128">
        <f>'Table 1'!L9/'Table 1'!L$7*100</f>
        <v>13.767618234352888</v>
      </c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</row>
    <row r="10" spans="1:49" s="104" customFormat="1" ht="20.100000000000001" customHeight="1">
      <c r="A10" s="80"/>
      <c r="B10" s="457" t="s">
        <v>59</v>
      </c>
      <c r="C10" s="457"/>
      <c r="D10" s="457"/>
      <c r="E10" s="457"/>
      <c r="F10" s="22"/>
      <c r="G10" s="129"/>
      <c r="H10" s="129"/>
      <c r="I10" s="129"/>
      <c r="J10" s="129"/>
      <c r="K10" s="129"/>
      <c r="L10" s="12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</row>
    <row r="11" spans="1:49" s="41" customFormat="1" ht="9" customHeight="1">
      <c r="A11" s="80"/>
      <c r="B11" s="105"/>
      <c r="C11" s="105"/>
      <c r="D11" s="105"/>
      <c r="E11" s="105"/>
      <c r="F11" s="22"/>
      <c r="G11" s="129"/>
      <c r="H11" s="129"/>
      <c r="I11" s="129"/>
      <c r="J11" s="129"/>
      <c r="K11" s="129"/>
      <c r="L11" s="129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</row>
    <row r="12" spans="1:49" s="103" customFormat="1" ht="20.100000000000001" customHeight="1">
      <c r="A12" s="100" t="s">
        <v>73</v>
      </c>
      <c r="B12" s="460" t="s">
        <v>13</v>
      </c>
      <c r="C12" s="460"/>
      <c r="D12" s="460"/>
      <c r="E12" s="460"/>
      <c r="F12" s="106"/>
      <c r="G12" s="128">
        <f>'Table 1'!G12/'Table 1'!G$7*100</f>
        <v>1.0726992971756535</v>
      </c>
      <c r="H12" s="128">
        <f>'Table 1'!H12/'Table 1'!H$7*100</f>
        <v>1.0184262663598727</v>
      </c>
      <c r="I12" s="128">
        <f>'Table 1'!I12/'Table 1'!I$7*100</f>
        <v>1.1384466212162052</v>
      </c>
      <c r="J12" s="128">
        <f>'Table 1'!J12/'Table 1'!J$7*100</f>
        <v>1.3105049393466384</v>
      </c>
      <c r="K12" s="128">
        <f>'Table 1'!K12/'Table 1'!K$7*100</f>
        <v>1.371842823058379</v>
      </c>
      <c r="L12" s="128">
        <f>'Table 1'!L12/'Table 1'!L$7*100</f>
        <v>1.968304185485402</v>
      </c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</row>
    <row r="13" spans="1:49" s="41" customFormat="1" ht="20.100000000000001" customHeight="1">
      <c r="A13" s="80"/>
      <c r="B13" s="457" t="s">
        <v>6</v>
      </c>
      <c r="C13" s="457"/>
      <c r="D13" s="457"/>
      <c r="E13" s="457"/>
      <c r="F13" s="22"/>
      <c r="G13" s="129"/>
      <c r="H13" s="129"/>
      <c r="I13" s="129"/>
      <c r="J13" s="129"/>
      <c r="K13" s="129"/>
      <c r="L13" s="129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</row>
    <row r="14" spans="1:49" s="41" customFormat="1" ht="9" customHeight="1">
      <c r="A14" s="80"/>
      <c r="B14" s="105"/>
      <c r="C14" s="105"/>
      <c r="D14" s="105"/>
      <c r="E14" s="105"/>
      <c r="F14" s="22"/>
      <c r="G14" s="129"/>
      <c r="H14" s="129"/>
      <c r="I14" s="129"/>
      <c r="J14" s="129"/>
      <c r="K14" s="129"/>
      <c r="L14" s="129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</row>
    <row r="15" spans="1:49" s="13" customFormat="1" ht="20.100000000000001" customHeight="1">
      <c r="A15" s="100" t="s">
        <v>74</v>
      </c>
      <c r="B15" s="447" t="s">
        <v>153</v>
      </c>
      <c r="C15" s="447"/>
      <c r="D15" s="447"/>
      <c r="E15" s="447"/>
      <c r="F15" s="106"/>
      <c r="G15" s="128">
        <f>'Table 1'!G15/'Table 1'!G$7*100</f>
        <v>12.024338270338729</v>
      </c>
      <c r="H15" s="128">
        <f>'Table 1'!H15/'Table 1'!H$7*100</f>
        <v>11.688027716640971</v>
      </c>
      <c r="I15" s="128">
        <f>'Table 1'!I15/'Table 1'!I$7*100</f>
        <v>12.081781166737803</v>
      </c>
      <c r="J15" s="128">
        <f>'Table 1'!J15/'Table 1'!J$7*100</f>
        <v>12.640129135538219</v>
      </c>
      <c r="K15" s="128">
        <f>'Table 1'!K15/'Table 1'!K$7*100</f>
        <v>12.752395666962165</v>
      </c>
      <c r="L15" s="128">
        <f>'Table 1'!L15/'Table 1'!L$7*100</f>
        <v>14.748064890864834</v>
      </c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</row>
    <row r="16" spans="1:49" s="41" customFormat="1" ht="20.100000000000001" customHeight="1">
      <c r="A16" s="107"/>
      <c r="B16" s="80" t="s">
        <v>92</v>
      </c>
      <c r="C16" s="448" t="s">
        <v>154</v>
      </c>
      <c r="D16" s="448"/>
      <c r="E16" s="448"/>
      <c r="F16" s="22"/>
      <c r="G16" s="130">
        <f>'Table 1'!G16/'Table 1'!G$7*100</f>
        <v>4.910770863650292</v>
      </c>
      <c r="H16" s="130">
        <f>'Table 1'!H16/'Table 1'!H$7*100</f>
        <v>4.8197168232511007</v>
      </c>
      <c r="I16" s="130">
        <f>'Table 1'!I16/'Table 1'!I$7*100</f>
        <v>4.1018024068963088</v>
      </c>
      <c r="J16" s="129">
        <f>'Table 1'!J16/'Table 1'!J$7*100</f>
        <v>4.1705825111271162</v>
      </c>
      <c r="K16" s="129">
        <f>'Table 1'!K16/'Table 1'!K$7*100</f>
        <v>4.2070705456348714</v>
      </c>
      <c r="L16" s="129">
        <f>'Table 1'!L16/'Table 1'!L$7*100</f>
        <v>8.3106180319927692</v>
      </c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</row>
    <row r="17" spans="1:49" s="41" customFormat="1" ht="20.100000000000001" customHeight="1">
      <c r="A17" s="107"/>
      <c r="B17" s="80"/>
      <c r="C17" s="17" t="s">
        <v>93</v>
      </c>
      <c r="D17" s="462" t="s">
        <v>155</v>
      </c>
      <c r="E17" s="462"/>
      <c r="F17" s="22"/>
      <c r="G17" s="130">
        <f>'Table 1'!G17/'Table 1'!G$7*100</f>
        <v>1.9282069197078859</v>
      </c>
      <c r="H17" s="130">
        <f>'Table 1'!H17/'Table 1'!H$7*100</f>
        <v>2.0120259224690091</v>
      </c>
      <c r="I17" s="130">
        <f>'Table 1'!I17/'Table 1'!I$7*100</f>
        <v>1.3245626207504868</v>
      </c>
      <c r="J17" s="130">
        <f>'Table 1'!J17/'Table 1'!J$7*100</f>
        <v>1.2996116040675152</v>
      </c>
      <c r="K17" s="130">
        <f>'Table 1'!K17/'Table 1'!K$7*100</f>
        <v>1.2927122457859634</v>
      </c>
      <c r="L17" s="130">
        <f>'Table 1'!L17/'Table 1'!L$7*100</f>
        <v>2.747563417868895</v>
      </c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</row>
    <row r="18" spans="1:49" s="41" customFormat="1" ht="20.100000000000001" customHeight="1">
      <c r="A18" s="107"/>
      <c r="B18" s="80"/>
      <c r="C18" s="17" t="s">
        <v>94</v>
      </c>
      <c r="D18" s="462" t="s">
        <v>156</v>
      </c>
      <c r="E18" s="462"/>
      <c r="F18" s="22"/>
      <c r="G18" s="130">
        <f>'Table 1'!G18/'Table 1'!G$7*100</f>
        <v>2.9825639439424059</v>
      </c>
      <c r="H18" s="130">
        <f>'Table 1'!H18/'Table 1'!H$7*100</f>
        <v>2.8076909007820912</v>
      </c>
      <c r="I18" s="130">
        <f>'Table 1'!I18/'Table 1'!I$7*100</f>
        <v>2.777239786145822</v>
      </c>
      <c r="J18" s="130">
        <f>'Table 1'!J18/'Table 1'!J$7*100</f>
        <v>2.870970907059601</v>
      </c>
      <c r="K18" s="130">
        <f>'Table 1'!K18/'Table 1'!K$7*100</f>
        <v>2.9143582998489079</v>
      </c>
      <c r="L18" s="130">
        <f>'Table 1'!L18/'Table 1'!L$7*100</f>
        <v>5.5630546141238728</v>
      </c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</row>
    <row r="19" spans="1:49" s="41" customFormat="1" ht="20.100000000000001" customHeight="1">
      <c r="A19" s="107"/>
      <c r="B19" s="80" t="s">
        <v>95</v>
      </c>
      <c r="C19" s="448" t="s">
        <v>157</v>
      </c>
      <c r="D19" s="448"/>
      <c r="E19" s="448"/>
      <c r="F19" s="22"/>
      <c r="G19" s="130">
        <f>'Table 1'!G19/'Table 1'!G$7*100</f>
        <v>5.9741759489751098</v>
      </c>
      <c r="H19" s="130">
        <f>'Table 1'!H19/'Table 1'!H$7*100</f>
        <v>5.7931336369958242</v>
      </c>
      <c r="I19" s="130">
        <f>'Table 1'!I19/'Table 1'!I$7*100</f>
        <v>6.877087792782727</v>
      </c>
      <c r="J19" s="129">
        <f>'Table 1'!J19/'Table 1'!J$7*100</f>
        <v>7.2572264297243905</v>
      </c>
      <c r="K19" s="129">
        <f>'Table 1'!K19/'Table 1'!K$7*100</f>
        <v>7.4607902634817282</v>
      </c>
      <c r="L19" s="129">
        <f>'Table 1'!L19/'Table 1'!L$7*100</f>
        <v>3.7943299860766744</v>
      </c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</row>
    <row r="20" spans="1:49" s="41" customFormat="1" ht="20.100000000000001" customHeight="1">
      <c r="A20" s="107"/>
      <c r="B20" s="80"/>
      <c r="C20" s="17" t="s">
        <v>96</v>
      </c>
      <c r="D20" s="448" t="s">
        <v>158</v>
      </c>
      <c r="E20" s="448"/>
      <c r="F20" s="448"/>
      <c r="G20" s="130">
        <f>'Table 1'!G20/'Table 1'!G$7*100</f>
        <v>1.0994253915428305</v>
      </c>
      <c r="H20" s="130">
        <f>'Table 1'!H20/'Table 1'!H$7*100</f>
        <v>0.77609665265028815</v>
      </c>
      <c r="I20" s="130">
        <f>'Table 1'!I20/'Table 1'!I$7*100</f>
        <v>0.65783230484091526</v>
      </c>
      <c r="J20" s="129">
        <f>'Table 1'!J20/'Table 1'!J$7*100</f>
        <v>0.75157916409935077</v>
      </c>
      <c r="K20" s="129">
        <f>'Table 1'!K20/'Table 1'!K$7*100</f>
        <v>0.63269624789399725</v>
      </c>
      <c r="L20" s="129">
        <f>'Table 1'!L20/'Table 1'!L$7*100</f>
        <v>1.6449113340887827</v>
      </c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</row>
    <row r="21" spans="1:49" s="41" customFormat="1" ht="20.100000000000001" customHeight="1">
      <c r="A21" s="107"/>
      <c r="B21" s="80"/>
      <c r="C21" s="17" t="s">
        <v>97</v>
      </c>
      <c r="D21" s="448" t="s">
        <v>159</v>
      </c>
      <c r="E21" s="448"/>
      <c r="F21" s="448"/>
      <c r="G21" s="130">
        <f>'Table 1'!G21/'Table 1'!G$7*100</f>
        <v>4.8747505574322796</v>
      </c>
      <c r="H21" s="130">
        <f>'Table 1'!H21/'Table 1'!H$7*100</f>
        <v>5.0170369843455358</v>
      </c>
      <c r="I21" s="130">
        <f>'Table 1'!I21/'Table 1'!I$7*100</f>
        <v>6.2192554879418127</v>
      </c>
      <c r="J21" s="129">
        <f>'Table 1'!J21/'Table 1'!J$7*100</f>
        <v>6.505647265625039</v>
      </c>
      <c r="K21" s="129">
        <f>'Table 1'!K21/'Table 1'!K$7*100</f>
        <v>6.8280940155877312</v>
      </c>
      <c r="L21" s="129">
        <f>'Table 1'!L21/'Table 1'!L$7*100</f>
        <v>2.1494186519878915</v>
      </c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</row>
    <row r="22" spans="1:49" s="41" customFormat="1" ht="20.100000000000001" customHeight="1">
      <c r="A22" s="107"/>
      <c r="B22" s="80" t="s">
        <v>98</v>
      </c>
      <c r="C22" s="448" t="s">
        <v>160</v>
      </c>
      <c r="D22" s="448"/>
      <c r="E22" s="448"/>
      <c r="F22" s="22"/>
      <c r="G22" s="130">
        <f>'Table 1'!G22/'Table 1'!G$7*100</f>
        <v>1.1393914577133279</v>
      </c>
      <c r="H22" s="130">
        <f>'Table 1'!H22/'Table 1'!H$7*100</f>
        <v>1.0751772563940447</v>
      </c>
      <c r="I22" s="130">
        <f>'Table 1'!I22/'Table 1'!I$7*100</f>
        <v>1.1028909670587688</v>
      </c>
      <c r="J22" s="130">
        <f>'Table 1'!J22/'Table 1'!J$7*100</f>
        <v>1.2123201946867133</v>
      </c>
      <c r="K22" s="130">
        <f>'Table 1'!K22/'Table 1'!K$7*100</f>
        <v>1.0845348578455665</v>
      </c>
      <c r="L22" s="130">
        <f>'Table 1'!L22/'Table 1'!L$7*100</f>
        <v>2.6431168727953924</v>
      </c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</row>
    <row r="23" spans="1:49" s="41" customFormat="1" ht="19.5" customHeight="1">
      <c r="A23" s="107"/>
      <c r="B23" s="80"/>
      <c r="C23" s="17" t="s">
        <v>126</v>
      </c>
      <c r="D23" s="448" t="s">
        <v>135</v>
      </c>
      <c r="E23" s="448"/>
      <c r="F23" s="448"/>
      <c r="G23" s="130">
        <f>'Table 1'!G23/'Table 1'!G$7*100</f>
        <v>0.46938010920805479</v>
      </c>
      <c r="H23" s="130">
        <f>'Table 1'!H23/'Table 1'!H$7*100</f>
        <v>0.39529955565157771</v>
      </c>
      <c r="I23" s="130">
        <f>'Table 1'!I23/'Table 1'!I$7*100</f>
        <v>0.41929006733696306</v>
      </c>
      <c r="J23" s="130">
        <f>'Table 1'!J23/'Table 1'!J$7*100</f>
        <v>0.46304619532898122</v>
      </c>
      <c r="K23" s="130">
        <f>'Table 1'!K23/'Table 1'!K$7*100</f>
        <v>0.39812907650145085</v>
      </c>
      <c r="L23" s="130">
        <f>'Table 1'!L23/'Table 1'!L$7*100</f>
        <v>0.96832880560664947</v>
      </c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</row>
    <row r="24" spans="1:49" s="41" customFormat="1" ht="19.5" customHeight="1">
      <c r="A24" s="107"/>
      <c r="B24" s="80"/>
      <c r="C24" s="17"/>
      <c r="D24" s="450" t="s">
        <v>136</v>
      </c>
      <c r="E24" s="450"/>
      <c r="F24" s="22"/>
      <c r="G24" s="130"/>
      <c r="H24" s="130"/>
      <c r="I24" s="130"/>
      <c r="J24" s="129"/>
      <c r="K24" s="129"/>
      <c r="L24" s="129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</row>
    <row r="25" spans="1:49" s="41" customFormat="1" ht="20.100000000000001" customHeight="1">
      <c r="A25" s="107"/>
      <c r="B25" s="80"/>
      <c r="C25" s="17" t="s">
        <v>127</v>
      </c>
      <c r="D25" s="448" t="s">
        <v>161</v>
      </c>
      <c r="E25" s="448"/>
      <c r="F25" s="448"/>
      <c r="G25" s="130">
        <f>'Table 1'!G25/'Table 1'!G$7*100</f>
        <v>0.670011348505273</v>
      </c>
      <c r="H25" s="130">
        <f>'Table 1'!H25/'Table 1'!H$7*100</f>
        <v>0.6798777007424669</v>
      </c>
      <c r="I25" s="130">
        <f>'Table 1'!I25/'Table 1'!I$7*100</f>
        <v>0.68360089972180571</v>
      </c>
      <c r="J25" s="129">
        <f>'Table 1'!J25/'Table 1'!J$7*100</f>
        <v>0.74927399935773187</v>
      </c>
      <c r="K25" s="129">
        <f>'Table 1'!K25/'Table 1'!K$7*100</f>
        <v>0.68640578134411556</v>
      </c>
      <c r="L25" s="129">
        <f>'Table 1'!L25/'Table 1'!L$7*100</f>
        <v>1.6747880671887427</v>
      </c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</row>
    <row r="26" spans="1:49" s="41" customFormat="1" ht="9" customHeight="1">
      <c r="A26" s="107"/>
      <c r="B26" s="107"/>
      <c r="C26" s="22"/>
      <c r="D26" s="22"/>
      <c r="E26" s="22"/>
      <c r="F26" s="22"/>
      <c r="G26" s="131"/>
      <c r="H26" s="131"/>
      <c r="I26" s="132"/>
      <c r="J26" s="130"/>
      <c r="K26" s="130"/>
      <c r="L26" s="130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</row>
    <row r="27" spans="1:49" s="13" customFormat="1" ht="20.100000000000001" customHeight="1">
      <c r="A27" s="100" t="s">
        <v>75</v>
      </c>
      <c r="B27" s="447" t="s">
        <v>162</v>
      </c>
      <c r="C27" s="447"/>
      <c r="D27" s="447"/>
      <c r="E27" s="447"/>
      <c r="F27" s="106"/>
      <c r="G27" s="128">
        <f>'Table 1'!G27/'Table 1'!G$7*100</f>
        <v>50.46083243220113</v>
      </c>
      <c r="H27" s="128">
        <f>'Table 1'!H27/'Table 1'!H$7*100</f>
        <v>50.800836200722244</v>
      </c>
      <c r="I27" s="128">
        <f>'Table 1'!I27/'Table 1'!I$7*100</f>
        <v>49.530836335931049</v>
      </c>
      <c r="J27" s="128">
        <f>'Table 1'!J27/'Table 1'!J$7*100</f>
        <v>48.76269127755716</v>
      </c>
      <c r="K27" s="128">
        <f>'Table 1'!K27/'Table 1'!K$7*100</f>
        <v>48.2563512059372</v>
      </c>
      <c r="L27" s="128">
        <f>'Table 1'!L27/'Table 1'!L$7*100</f>
        <v>13.560712031183758</v>
      </c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</row>
    <row r="28" spans="1:49" s="41" customFormat="1" ht="20.100000000000001" customHeight="1">
      <c r="A28" s="80"/>
      <c r="B28" s="80">
        <v>4.0999999999999996</v>
      </c>
      <c r="C28" s="448" t="s">
        <v>163</v>
      </c>
      <c r="D28" s="448"/>
      <c r="E28" s="448"/>
      <c r="F28" s="22"/>
      <c r="G28" s="130">
        <f>'Table 1'!G28/'Table 1'!G$7*100</f>
        <v>7.2852873206876234</v>
      </c>
      <c r="H28" s="130">
        <f>'Table 1'!H28/'Table 1'!H$7*100</f>
        <v>5.9357340330521771</v>
      </c>
      <c r="I28" s="130">
        <f>'Table 1'!I28/'Table 1'!I$7*100</f>
        <v>5.7872031555401504</v>
      </c>
      <c r="J28" s="129">
        <f>'Table 1'!J28/'Table 1'!J$7*100</f>
        <v>5.6730356793928358</v>
      </c>
      <c r="K28" s="129">
        <f>'Table 1'!K28/'Table 1'!K$7*100</f>
        <v>4.8050355097709145</v>
      </c>
      <c r="L28" s="129">
        <f>'Table 1'!L28/'Table 1'!L$7*100</f>
        <v>1.6309545328990691</v>
      </c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</row>
    <row r="29" spans="1:49" s="41" customFormat="1" ht="20.100000000000001" customHeight="1">
      <c r="A29" s="80"/>
      <c r="B29" s="80">
        <v>4.2</v>
      </c>
      <c r="C29" s="448" t="s">
        <v>164</v>
      </c>
      <c r="D29" s="448"/>
      <c r="E29" s="448"/>
      <c r="F29" s="22"/>
      <c r="G29" s="130">
        <f>'Table 1'!G29/'Table 1'!G$7*100</f>
        <v>43.175545111513514</v>
      </c>
      <c r="H29" s="130">
        <f>'Table 1'!H29/'Table 1'!H$7*100</f>
        <v>44.865102167670067</v>
      </c>
      <c r="I29" s="130">
        <f>'Table 1'!I29/'Table 1'!I$7*100</f>
        <v>43.743633180390908</v>
      </c>
      <c r="J29" s="130">
        <f>'Table 1'!J29/'Table 1'!J$7*100</f>
        <v>43.089655598164327</v>
      </c>
      <c r="K29" s="130">
        <f>'Table 1'!K29/'Table 1'!K$7*100</f>
        <v>43.45131569616629</v>
      </c>
      <c r="L29" s="130">
        <f>'Table 1'!L29/'Table 1'!L$7*100</f>
        <v>11.92975749828469</v>
      </c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</row>
    <row r="30" spans="1:49" s="41" customFormat="1" ht="20.100000000000001" customHeight="1">
      <c r="A30" s="80"/>
      <c r="B30" s="109"/>
      <c r="C30" s="17" t="s">
        <v>55</v>
      </c>
      <c r="D30" s="448" t="s">
        <v>165</v>
      </c>
      <c r="E30" s="448"/>
      <c r="F30" s="448"/>
      <c r="G30" s="130">
        <f>'Table 1'!G30/'Table 1'!G$7*100</f>
        <v>0.67190707675060091</v>
      </c>
      <c r="H30" s="130">
        <f>'Table 1'!H30/'Table 1'!H$7*100</f>
        <v>0.76088482356016107</v>
      </c>
      <c r="I30" s="130">
        <f>'Table 1'!I30/'Table 1'!I$7*100</f>
        <v>0.79922045843855549</v>
      </c>
      <c r="J30" s="130">
        <f>'Table 1'!J30/'Table 1'!J$7*100</f>
        <v>0.88974124214765937</v>
      </c>
      <c r="K30" s="130">
        <f>'Table 1'!K30/'Table 1'!K$7*100</f>
        <v>0.75208856063778717</v>
      </c>
      <c r="L30" s="130">
        <f>'Table 1'!L30/'Table 1'!L$7*100</f>
        <v>0.27246483480006628</v>
      </c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</row>
    <row r="31" spans="1:49" s="41" customFormat="1" ht="20.100000000000001" customHeight="1">
      <c r="A31" s="80"/>
      <c r="B31" s="109"/>
      <c r="C31" s="17" t="s">
        <v>56</v>
      </c>
      <c r="D31" s="448" t="s">
        <v>166</v>
      </c>
      <c r="E31" s="448"/>
      <c r="F31" s="448"/>
      <c r="G31" s="130">
        <f>'Table 1'!G31/'Table 1'!G$7*100</f>
        <v>0.56400413545034167</v>
      </c>
      <c r="H31" s="130">
        <f>'Table 1'!H31/'Table 1'!H$7*100</f>
        <v>0.57430684802709964</v>
      </c>
      <c r="I31" s="130">
        <f>'Table 1'!I31/'Table 1'!I$7*100</f>
        <v>0.57378870177585595</v>
      </c>
      <c r="J31" s="129">
        <f>'Table 1'!J31/'Table 1'!J$7*100</f>
        <v>0.6153496553695571</v>
      </c>
      <c r="K31" s="129">
        <f>'Table 1'!K31/'Table 1'!K$7*100</f>
        <v>0.74503949646641199</v>
      </c>
      <c r="L31" s="129">
        <f>'Table 1'!L31/'Table 1'!L$7*100</f>
        <v>0.38209240363436192</v>
      </c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</row>
    <row r="32" spans="1:49" s="41" customFormat="1" ht="20.100000000000001" customHeight="1">
      <c r="A32" s="80"/>
      <c r="B32" s="80"/>
      <c r="C32" s="17" t="s">
        <v>57</v>
      </c>
      <c r="D32" s="448" t="s">
        <v>167</v>
      </c>
      <c r="E32" s="448"/>
      <c r="F32" s="448"/>
      <c r="G32" s="130">
        <f>'Table 1'!G32/'Table 1'!G$7*100</f>
        <v>41.939633899312575</v>
      </c>
      <c r="H32" s="130">
        <f>'Table 1'!H32/'Table 1'!H$7*100</f>
        <v>43.529911173609484</v>
      </c>
      <c r="I32" s="130">
        <f>'Table 1'!I32/'Table 1'!I$7*100</f>
        <v>42.370624020176493</v>
      </c>
      <c r="J32" s="129">
        <f>'Table 1'!J32/'Table 1'!J$7*100</f>
        <v>41.584564700647107</v>
      </c>
      <c r="K32" s="129">
        <f>'Table 1'!K32/'Table 1'!K$7*100</f>
        <v>41.954187639062091</v>
      </c>
      <c r="L32" s="129">
        <f>'Table 1'!L32/'Table 1'!L$7*100</f>
        <v>11.275200259850264</v>
      </c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</row>
    <row r="33" spans="1:49" s="110" customFormat="1" ht="9" customHeight="1">
      <c r="A33" s="80"/>
      <c r="B33" s="80"/>
      <c r="C33" s="17"/>
      <c r="D33" s="22"/>
      <c r="E33" s="22"/>
      <c r="F33" s="22"/>
      <c r="G33" s="129"/>
      <c r="H33" s="129"/>
      <c r="I33" s="129"/>
      <c r="J33" s="129"/>
      <c r="K33" s="129"/>
      <c r="L33" s="129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</row>
    <row r="34" spans="1:49" s="13" customFormat="1" ht="20.100000000000001" customHeight="1">
      <c r="A34" s="100" t="s">
        <v>76</v>
      </c>
      <c r="B34" s="447" t="s">
        <v>168</v>
      </c>
      <c r="C34" s="447"/>
      <c r="D34" s="447"/>
      <c r="E34" s="447"/>
      <c r="F34" s="106"/>
      <c r="G34" s="128">
        <f>'Table 1'!G34/'Table 1'!G$7*100</f>
        <v>2.9667750259053483</v>
      </c>
      <c r="H34" s="128">
        <f>'Table 1'!H34/'Table 1'!H$7*100</f>
        <v>2.8030091914015114</v>
      </c>
      <c r="I34" s="128">
        <f>'Table 1'!I34/'Table 1'!I$7*100</f>
        <v>2.5702358593447441</v>
      </c>
      <c r="J34" s="128">
        <f>'Table 1'!J34/'Table 1'!J$7*100</f>
        <v>2.1326573717431714</v>
      </c>
      <c r="K34" s="128">
        <f>'Table 1'!K34/'Table 1'!K$7*100</f>
        <v>1.5599921506828729</v>
      </c>
      <c r="L34" s="128">
        <f>'Table 1'!L34/'Table 1'!L$7*100</f>
        <v>3.5005255532022468</v>
      </c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</row>
    <row r="35" spans="1:49" s="110" customFormat="1" ht="9" customHeight="1">
      <c r="A35" s="107"/>
      <c r="B35" s="80"/>
      <c r="C35" s="22"/>
      <c r="D35" s="22"/>
      <c r="E35" s="22"/>
      <c r="F35" s="22"/>
      <c r="G35" s="133"/>
      <c r="H35" s="133"/>
      <c r="I35" s="133"/>
      <c r="J35" s="133"/>
      <c r="K35" s="133"/>
      <c r="L35" s="133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</row>
    <row r="36" spans="1:49" s="13" customFormat="1" ht="20.100000000000001" customHeight="1">
      <c r="A36" s="100" t="s">
        <v>77</v>
      </c>
      <c r="B36" s="447" t="s">
        <v>17</v>
      </c>
      <c r="C36" s="447"/>
      <c r="D36" s="447"/>
      <c r="E36" s="447"/>
      <c r="F36" s="106"/>
      <c r="G36" s="128">
        <f>'Table 1'!G36/'Table 1'!G$7*100</f>
        <v>1.0751666830081383</v>
      </c>
      <c r="H36" s="128">
        <f>'Table 1'!H36/'Table 1'!H$7*100</f>
        <v>0.9002994891523336</v>
      </c>
      <c r="I36" s="128">
        <f>'Table 1'!I36/'Table 1'!I$7*100</f>
        <v>0.78434756657686444</v>
      </c>
      <c r="J36" s="128">
        <f>'Table 1'!J36/'Table 1'!J$7*100</f>
        <v>0.77864067730038822</v>
      </c>
      <c r="K36" s="128">
        <f>'Table 1'!K36/'Table 1'!K$7*100</f>
        <v>0.89141200098739781</v>
      </c>
      <c r="L36" s="128">
        <f>'Table 1'!L36/'Table 1'!L$7*100</f>
        <v>1.8372247162693003</v>
      </c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</row>
    <row r="37" spans="1:49" s="41" customFormat="1" ht="20.100000000000001" customHeight="1">
      <c r="A37" s="107"/>
      <c r="B37" s="449" t="s">
        <v>5</v>
      </c>
      <c r="C37" s="449"/>
      <c r="D37" s="449"/>
      <c r="E37" s="449"/>
      <c r="F37" s="22"/>
      <c r="G37" s="99"/>
      <c r="H37" s="133"/>
      <c r="I37" s="133"/>
      <c r="J37" s="133"/>
      <c r="K37" s="133"/>
      <c r="L37" s="133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</row>
    <row r="38" spans="1:49" s="110" customFormat="1" ht="9" customHeight="1">
      <c r="A38" s="107"/>
      <c r="B38" s="107"/>
      <c r="C38" s="22"/>
      <c r="D38" s="22"/>
      <c r="E38" s="22"/>
      <c r="F38" s="22"/>
      <c r="G38" s="99"/>
      <c r="H38" s="133"/>
      <c r="I38" s="133"/>
      <c r="J38" s="133"/>
      <c r="K38" s="133"/>
      <c r="L38" s="133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</row>
    <row r="39" spans="1:49" s="13" customFormat="1" ht="20.100000000000001" customHeight="1">
      <c r="A39" s="100" t="s">
        <v>78</v>
      </c>
      <c r="B39" s="447" t="s">
        <v>169</v>
      </c>
      <c r="C39" s="447"/>
      <c r="D39" s="447"/>
      <c r="E39" s="447"/>
      <c r="F39" s="106"/>
      <c r="G39" s="128">
        <f>'Table 1'!G39/'Table 1'!G$7*100</f>
        <v>0.97896214844968854</v>
      </c>
      <c r="H39" s="128">
        <f>'Table 1'!H39/'Table 1'!H$7*100</f>
        <v>1.3838035335767283</v>
      </c>
      <c r="I39" s="128">
        <f>'Table 1'!I39/'Table 1'!I$7*100</f>
        <v>1.4442955175412819</v>
      </c>
      <c r="J39" s="128">
        <f>'Table 1'!J39/'Table 1'!J$7*100</f>
        <v>1.5059377052969991</v>
      </c>
      <c r="K39" s="128">
        <f>'Table 1'!K39/'Table 1'!K$7*100</f>
        <v>1.5365949443528992</v>
      </c>
      <c r="L39" s="128">
        <f>'Table 1'!L39/'Table 1'!L$7*100</f>
        <v>2.8784625554951573</v>
      </c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</row>
    <row r="40" spans="1:49" s="41" customFormat="1" ht="9" customHeight="1">
      <c r="A40" s="107"/>
      <c r="B40" s="107"/>
      <c r="C40" s="22"/>
      <c r="D40" s="22"/>
      <c r="E40" s="22"/>
      <c r="F40" s="22"/>
      <c r="G40" s="133"/>
      <c r="H40" s="133"/>
      <c r="I40" s="133"/>
      <c r="J40" s="133"/>
      <c r="K40" s="133"/>
      <c r="L40" s="133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</row>
    <row r="41" spans="1:49" s="103" customFormat="1" ht="20.100000000000001" customHeight="1">
      <c r="A41" s="100" t="s">
        <v>79</v>
      </c>
      <c r="B41" s="447" t="s">
        <v>18</v>
      </c>
      <c r="C41" s="447"/>
      <c r="D41" s="447"/>
      <c r="E41" s="447"/>
      <c r="F41" s="106"/>
      <c r="G41" s="128">
        <f>'Table 1'!G41/'Table 1'!G$7*100</f>
        <v>0.25767429002185066</v>
      </c>
      <c r="H41" s="128">
        <f>'Table 1'!H41/'Table 1'!H$7*100</f>
        <v>0.32219849169958331</v>
      </c>
      <c r="I41" s="128">
        <f>'Table 1'!I41/'Table 1'!I$7*100</f>
        <v>0.77364824470732563</v>
      </c>
      <c r="J41" s="128">
        <f>'Table 1'!J41/'Table 1'!J$7*100</f>
        <v>0.66147388944885643</v>
      </c>
      <c r="K41" s="128">
        <f>'Table 1'!K41/'Table 1'!K$7*100</f>
        <v>0.53960677289876802</v>
      </c>
      <c r="L41" s="128">
        <f>'Table 1'!L41/'Table 1'!L$7*100</f>
        <v>1.0549117249871987</v>
      </c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</row>
    <row r="42" spans="1:49" s="41" customFormat="1" ht="20.100000000000001" customHeight="1">
      <c r="A42" s="80"/>
      <c r="B42" s="449" t="s">
        <v>7</v>
      </c>
      <c r="C42" s="449"/>
      <c r="D42" s="449"/>
      <c r="E42" s="449"/>
      <c r="F42" s="22"/>
      <c r="G42" s="129"/>
      <c r="H42" s="129"/>
      <c r="I42" s="129"/>
      <c r="J42" s="129"/>
      <c r="K42" s="129"/>
      <c r="L42" s="129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</row>
    <row r="43" spans="1:49" s="41" customFormat="1" ht="20.100000000000001" customHeight="1">
      <c r="A43" s="80"/>
      <c r="B43" s="111" t="s">
        <v>148</v>
      </c>
      <c r="C43" s="448" t="s">
        <v>170</v>
      </c>
      <c r="D43" s="448"/>
      <c r="E43" s="448"/>
      <c r="F43" s="112"/>
      <c r="G43" s="129">
        <f>'Table 1'!G43/'Table 1'!G$7*100</f>
        <v>0.24066784419312293</v>
      </c>
      <c r="H43" s="129">
        <f>'Table 1'!H43/'Table 1'!H$7*100</f>
        <v>0.29158919120814547</v>
      </c>
      <c r="I43" s="129">
        <f>'Table 1'!I43/'Table 1'!I$7*100</f>
        <v>0.70788879328257015</v>
      </c>
      <c r="J43" s="129">
        <f>'Table 1'!J43/'Table 1'!J$7*100</f>
        <v>0.59368307755098915</v>
      </c>
      <c r="K43" s="129">
        <f>'Table 1'!K43/'Table 1'!K$7*100</f>
        <v>0.4494957757224296</v>
      </c>
      <c r="L43" s="129">
        <f>'Table 1'!L43/'Table 1'!L$7*100</f>
        <v>0.64771003716990416</v>
      </c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</row>
    <row r="44" spans="1:49" s="41" customFormat="1" ht="21.95" customHeight="1">
      <c r="A44" s="80"/>
      <c r="B44" s="111" t="s">
        <v>149</v>
      </c>
      <c r="C44" s="448" t="s">
        <v>147</v>
      </c>
      <c r="D44" s="448"/>
      <c r="E44" s="448"/>
      <c r="F44" s="112"/>
      <c r="G44" s="129">
        <f>'Table 1'!G44/'Table 1'!G$7*100</f>
        <v>1.7006445828727748E-2</v>
      </c>
      <c r="H44" s="129">
        <f>'Table 1'!H44/'Table 1'!H$7*100</f>
        <v>3.0608622964754729E-2</v>
      </c>
      <c r="I44" s="129">
        <f>'Table 1'!I44/'Table 1'!I$7*100</f>
        <v>6.5760078840569211E-2</v>
      </c>
      <c r="J44" s="129">
        <f>'Table 1'!J44/'Table 1'!J$7*100</f>
        <v>6.7790811897867329E-2</v>
      </c>
      <c r="K44" s="129">
        <f>'Table 1'!K44/'Table 1'!K$7*100</f>
        <v>9.0110997176338414E-2</v>
      </c>
      <c r="L44" s="129">
        <f>'Table 1'!L44/'Table 1'!L$7*100</f>
        <v>0.40720168781729454</v>
      </c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</row>
    <row r="45" spans="1:49" s="41" customFormat="1" ht="15.95" customHeight="1">
      <c r="A45" s="80"/>
      <c r="B45" s="113"/>
      <c r="C45" s="464" t="s">
        <v>146</v>
      </c>
      <c r="D45" s="464"/>
      <c r="E45" s="464"/>
      <c r="F45" s="112"/>
      <c r="G45" s="134"/>
      <c r="H45" s="129"/>
      <c r="I45" s="129"/>
      <c r="J45" s="129"/>
      <c r="K45" s="129"/>
      <c r="L45" s="129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</row>
    <row r="46" spans="1:49" s="41" customFormat="1" ht="9" customHeight="1">
      <c r="A46" s="80"/>
      <c r="B46" s="114"/>
      <c r="C46" s="22"/>
      <c r="D46" s="22"/>
      <c r="E46" s="22"/>
      <c r="F46" s="22"/>
      <c r="G46" s="129"/>
      <c r="H46" s="129"/>
      <c r="I46" s="129"/>
      <c r="J46" s="129"/>
      <c r="K46" s="129"/>
      <c r="L46" s="129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</row>
    <row r="47" spans="1:49" s="13" customFormat="1" ht="20.100000000000001" customHeight="1">
      <c r="A47" s="100" t="s">
        <v>80</v>
      </c>
      <c r="B47" s="460" t="s">
        <v>19</v>
      </c>
      <c r="C47" s="460"/>
      <c r="D47" s="460"/>
      <c r="E47" s="460"/>
      <c r="F47" s="106"/>
      <c r="G47" s="128">
        <f>'Table 1'!G47/'Table 1'!G$7*100</f>
        <v>7.6213705474486995</v>
      </c>
      <c r="H47" s="128">
        <f>'Table 1'!H47/'Table 1'!H$7*100</f>
        <v>7.2425386916687389</v>
      </c>
      <c r="I47" s="128">
        <f>'Table 1'!I47/'Table 1'!I$7*100</f>
        <v>7.2192559083104086</v>
      </c>
      <c r="J47" s="128">
        <f>'Table 1'!J47/'Table 1'!J$7*100</f>
        <v>7.0379931303504089</v>
      </c>
      <c r="K47" s="128">
        <f>'Table 1'!K47/'Table 1'!K$7*100</f>
        <v>7.2906874565906676</v>
      </c>
      <c r="L47" s="128">
        <f>'Table 1'!L47/'Table 1'!L$7*100</f>
        <v>14.466218494073571</v>
      </c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</row>
    <row r="48" spans="1:49" s="104" customFormat="1" ht="20.100000000000001" customHeight="1">
      <c r="A48" s="80"/>
      <c r="B48" s="457" t="s">
        <v>8</v>
      </c>
      <c r="C48" s="457"/>
      <c r="D48" s="457"/>
      <c r="E48" s="457"/>
      <c r="F48" s="22"/>
      <c r="G48" s="130"/>
      <c r="H48" s="130"/>
      <c r="I48" s="130"/>
      <c r="J48" s="129"/>
      <c r="K48" s="129"/>
      <c r="L48" s="12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AW48" s="349"/>
    </row>
    <row r="49" spans="1:49" s="41" customFormat="1" ht="20.100000000000001" customHeight="1">
      <c r="A49" s="80"/>
      <c r="B49" s="115">
        <v>9.1</v>
      </c>
      <c r="C49" s="462" t="s">
        <v>171</v>
      </c>
      <c r="D49" s="462"/>
      <c r="E49" s="462"/>
      <c r="F49" s="22"/>
      <c r="G49" s="129">
        <f>'Table 1'!G49/'Table 1'!G$7*100</f>
        <v>1.6369584007272078</v>
      </c>
      <c r="H49" s="130">
        <f>'Table 1'!H49/'Table 1'!H$7*100</f>
        <v>1.7954321598189507</v>
      </c>
      <c r="I49" s="130">
        <f>'Table 1'!I49/'Table 1'!I$7*100</f>
        <v>1.5452191156557797</v>
      </c>
      <c r="J49" s="130">
        <f>'Table 1'!J49/'Table 1'!J$7*100</f>
        <v>1.6731665373688698</v>
      </c>
      <c r="K49" s="130">
        <f>'Table 1'!K49/'Table 1'!K$7*100</f>
        <v>1.6897721251216586</v>
      </c>
      <c r="L49" s="130">
        <f>'Table 1'!L49/'Table 1'!L$7*100</f>
        <v>3.8728249796614045</v>
      </c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</row>
    <row r="50" spans="1:49" ht="20.100000000000001" customHeight="1">
      <c r="A50" s="80"/>
      <c r="B50" s="116" t="s">
        <v>91</v>
      </c>
      <c r="C50" s="462" t="s">
        <v>172</v>
      </c>
      <c r="D50" s="462"/>
      <c r="E50" s="462"/>
      <c r="F50" s="17"/>
      <c r="G50" s="129">
        <f>'Table 1'!G50/'Table 1'!G$7*100</f>
        <v>5.6014103806669366</v>
      </c>
      <c r="H50" s="130">
        <f>'Table 1'!H50/'Table 1'!H$7*100</f>
        <v>5.1039189410328403</v>
      </c>
      <c r="I50" s="130">
        <f>'Table 1'!I50/'Table 1'!I$7*100</f>
        <v>5.3028626166478157</v>
      </c>
      <c r="J50" s="130">
        <f>'Table 1'!J50/'Table 1'!J$7*100</f>
        <v>4.8498837058860573</v>
      </c>
      <c r="K50" s="130">
        <f>'Table 1'!K50/'Table 1'!K$7*100</f>
        <v>5.1311012847714004</v>
      </c>
      <c r="L50" s="130">
        <f>'Table 1'!L50/'Table 1'!L$7*100</f>
        <v>9.5372561825119835</v>
      </c>
    </row>
    <row r="51" spans="1:49" ht="20.100000000000001" customHeight="1">
      <c r="A51" s="80"/>
      <c r="B51" s="115" t="s">
        <v>99</v>
      </c>
      <c r="C51" s="448" t="s">
        <v>173</v>
      </c>
      <c r="D51" s="448"/>
      <c r="E51" s="448"/>
      <c r="F51" s="17"/>
      <c r="G51" s="129">
        <f>'Table 1'!G51/'Table 1'!G$7*100</f>
        <v>0.38300176605455527</v>
      </c>
      <c r="H51" s="130">
        <f>'Table 1'!H51/'Table 1'!H$7*100</f>
        <v>0.34318759081694694</v>
      </c>
      <c r="I51" s="130">
        <f>'Table 1'!I51/'Table 1'!I$7*100</f>
        <v>0.37117417600681246</v>
      </c>
      <c r="J51" s="129">
        <f>'Table 1'!J51/'Table 1'!J$7*100</f>
        <v>0.51494288709548208</v>
      </c>
      <c r="K51" s="129">
        <f>'Table 1'!K51/'Table 1'!K$7*100</f>
        <v>0.46981404669760912</v>
      </c>
      <c r="L51" s="129">
        <f>'Table 1'!L51/'Table 1'!L$7*100</f>
        <v>1.056137331900183</v>
      </c>
    </row>
    <row r="52" spans="1:49" ht="9" customHeight="1">
      <c r="A52" s="80"/>
      <c r="B52" s="80"/>
      <c r="C52" s="22"/>
      <c r="D52" s="17"/>
      <c r="E52" s="17"/>
      <c r="F52" s="17"/>
      <c r="G52" s="131"/>
      <c r="H52" s="129"/>
      <c r="I52" s="129"/>
      <c r="J52" s="129"/>
      <c r="K52" s="129"/>
      <c r="L52" s="129"/>
    </row>
    <row r="53" spans="1:49" s="13" customFormat="1" ht="20.100000000000001" customHeight="1">
      <c r="A53" s="100" t="s">
        <v>81</v>
      </c>
      <c r="B53" s="117" t="s">
        <v>174</v>
      </c>
      <c r="C53" s="106"/>
      <c r="D53" s="106"/>
      <c r="E53" s="106"/>
      <c r="F53" s="106"/>
      <c r="G53" s="128">
        <f>'Table 1'!G53/'Table 1'!G$7*100</f>
        <v>15.988763063478039</v>
      </c>
      <c r="H53" s="128">
        <f>'Table 1'!H53/'Table 1'!H$7*100</f>
        <v>16.164986500992239</v>
      </c>
      <c r="I53" s="128">
        <f>'Table 1'!I53/'Table 1'!I$7*100</f>
        <v>16.211139048752173</v>
      </c>
      <c r="J53" s="128">
        <f>'Table 1'!J53/'Table 1'!J$7*100</f>
        <v>16.545372589018157</v>
      </c>
      <c r="K53" s="128">
        <f>'Table 1'!K53/'Table 1'!K$7*100</f>
        <v>17.218794110441383</v>
      </c>
      <c r="L53" s="128">
        <f>'Table 1'!L53/'Table 1'!L$7*100</f>
        <v>29.227863325500248</v>
      </c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</row>
    <row r="54" spans="1:49" s="81" customFormat="1" ht="20.100000000000001" customHeight="1">
      <c r="A54" s="80"/>
      <c r="B54" s="115">
        <v>10.1</v>
      </c>
      <c r="C54" s="22" t="s">
        <v>134</v>
      </c>
      <c r="D54" s="22"/>
      <c r="E54" s="22"/>
      <c r="F54" s="17"/>
      <c r="G54" s="129">
        <f>'Table 1'!G54/'Table 1'!G$7*100</f>
        <v>1.0130441092757725</v>
      </c>
      <c r="H54" s="130">
        <f>'Table 1'!H54/'Table 1'!H$7*100</f>
        <v>0.94323367753698839</v>
      </c>
      <c r="I54" s="130">
        <f>'Table 1'!I54/'Table 1'!I$7*100</f>
        <v>1.0434828459152155</v>
      </c>
      <c r="J54" s="129">
        <f>'Table 1'!J54/'Table 1'!J$7*100</f>
        <v>1.1114620008834886</v>
      </c>
      <c r="K54" s="129">
        <f>'Table 1'!K54/'Table 1'!K$7*100</f>
        <v>1.192711174826385</v>
      </c>
      <c r="L54" s="129">
        <f>'Table 1'!L54/'Table 1'!L$7*100</f>
        <v>2.7242077774099158</v>
      </c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</row>
    <row r="55" spans="1:49" s="82" customFormat="1" ht="20.100000000000001" customHeight="1">
      <c r="A55" s="80"/>
      <c r="B55" s="115"/>
      <c r="C55" s="450" t="s">
        <v>1</v>
      </c>
      <c r="D55" s="450"/>
      <c r="E55" s="450"/>
      <c r="F55" s="17"/>
      <c r="G55" s="130"/>
      <c r="H55" s="130"/>
      <c r="I55" s="130"/>
      <c r="J55" s="130"/>
      <c r="K55" s="130"/>
      <c r="L55" s="130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</row>
    <row r="56" spans="1:49" ht="19.5" customHeight="1">
      <c r="A56" s="80"/>
      <c r="B56" s="169">
        <v>10.199999999999999</v>
      </c>
      <c r="C56" s="458" t="s">
        <v>21</v>
      </c>
      <c r="D56" s="458"/>
      <c r="E56" s="458"/>
      <c r="F56" s="17"/>
      <c r="G56" s="129">
        <f>'Table 1'!G56/'Table 1'!G$7*100</f>
        <v>4.0566776895181578</v>
      </c>
      <c r="H56" s="130">
        <f>'Table 1'!H56/'Table 1'!H$7*100</f>
        <v>5.2128699743704523</v>
      </c>
      <c r="I56" s="130">
        <f>'Table 1'!I56/'Table 1'!I$7*100</f>
        <v>5.8274041963815773</v>
      </c>
      <c r="J56" s="130">
        <f>'Table 1'!J56/'Table 1'!J$7*100</f>
        <v>6.9425649759612522</v>
      </c>
      <c r="K56" s="130">
        <f>'Table 1'!K56/'Table 1'!K$7*100</f>
        <v>7.4757895722927596</v>
      </c>
      <c r="L56" s="130">
        <f>'Table 1'!L56/'Table 1'!L$7*100</f>
        <v>13.653024527903778</v>
      </c>
    </row>
    <row r="57" spans="1:49" s="82" customFormat="1" ht="20.100000000000001" customHeight="1">
      <c r="A57" s="80"/>
      <c r="B57" s="115"/>
      <c r="C57" s="450" t="s">
        <v>2</v>
      </c>
      <c r="D57" s="450"/>
      <c r="E57" s="450"/>
      <c r="F57" s="17"/>
      <c r="G57" s="130"/>
      <c r="H57" s="130"/>
      <c r="I57" s="130"/>
      <c r="J57" s="129"/>
      <c r="K57" s="129"/>
      <c r="L57" s="129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</row>
    <row r="58" spans="1:49" ht="20.100000000000001" customHeight="1">
      <c r="A58" s="80"/>
      <c r="B58" s="115"/>
      <c r="C58" s="17" t="s">
        <v>49</v>
      </c>
      <c r="D58" s="448" t="s">
        <v>175</v>
      </c>
      <c r="E58" s="448"/>
      <c r="F58" s="448"/>
      <c r="G58" s="129">
        <f>'Table 1'!G58/'Table 1'!G$7*100</f>
        <v>0.20362031778636322</v>
      </c>
      <c r="H58" s="130">
        <f>'Table 1'!H58/'Table 1'!H$7*100</f>
        <v>0.22585013219528002</v>
      </c>
      <c r="I58" s="130">
        <f>'Table 1'!I58/'Table 1'!I$7*100</f>
        <v>0.30401056799119147</v>
      </c>
      <c r="J58" s="130">
        <f>'Table 1'!J58/'Table 1'!J$7*100</f>
        <v>0.32655556187291274</v>
      </c>
      <c r="K58" s="130">
        <f>'Table 1'!K58/'Table 1'!K$7*100</f>
        <v>0.27644327709001804</v>
      </c>
      <c r="L58" s="130">
        <f>'Table 1'!L58/'Table 1'!L$7*100</f>
        <v>0.46698538925383537</v>
      </c>
    </row>
    <row r="59" spans="1:49" ht="20.100000000000001" customHeight="1">
      <c r="A59" s="80"/>
      <c r="B59" s="115"/>
      <c r="C59" s="17" t="s">
        <v>50</v>
      </c>
      <c r="D59" s="448" t="s">
        <v>176</v>
      </c>
      <c r="E59" s="448"/>
      <c r="F59" s="448"/>
      <c r="G59" s="129">
        <f>'Table 1'!G59/'Table 1'!G$7*100</f>
        <v>0.49161082938727962</v>
      </c>
      <c r="H59" s="130">
        <f>'Table 1'!H59/'Table 1'!H$7*100</f>
        <v>0.44245880043236768</v>
      </c>
      <c r="I59" s="130">
        <f>'Table 1'!I59/'Table 1'!I$7*100</f>
        <v>0.48394401209813287</v>
      </c>
      <c r="J59" s="130">
        <f>'Table 1'!J59/'Table 1'!J$7*100</f>
        <v>0.45101043937240592</v>
      </c>
      <c r="K59" s="130">
        <f>'Table 1'!K59/'Table 1'!K$7*100</f>
        <v>0.57755504768951282</v>
      </c>
      <c r="L59" s="130">
        <f>'Table 1'!L59/'Table 1'!L$7*100</f>
        <v>1.0218257374860136</v>
      </c>
    </row>
    <row r="60" spans="1:49" ht="20.100000000000001" customHeight="1">
      <c r="A60" s="80"/>
      <c r="B60" s="115"/>
      <c r="C60" s="17" t="s">
        <v>51</v>
      </c>
      <c r="D60" s="448" t="s">
        <v>132</v>
      </c>
      <c r="E60" s="448"/>
      <c r="F60" s="448"/>
      <c r="G60" s="129">
        <f>'Table 1'!G60/'Table 1'!G$7*100</f>
        <v>3.3614465423445159</v>
      </c>
      <c r="H60" s="130">
        <f>'Table 1'!H60/'Table 1'!H$7*100</f>
        <v>4.5445610417428046</v>
      </c>
      <c r="I60" s="130">
        <f>'Table 1'!I60/'Table 1'!I$7*100</f>
        <v>5.0394496162922531</v>
      </c>
      <c r="J60" s="129">
        <f>'Table 1'!J60/'Table 1'!J$7*100</f>
        <v>6.1649989747159344</v>
      </c>
      <c r="K60" s="129">
        <f>'Table 1'!K60/'Table 1'!K$7*100</f>
        <v>6.6217912475132286</v>
      </c>
      <c r="L60" s="129">
        <f>'Table 1'!L60/'Table 1'!L$7*100</f>
        <v>12.164213401163931</v>
      </c>
    </row>
    <row r="61" spans="1:49" ht="20.100000000000001" customHeight="1">
      <c r="A61" s="80"/>
      <c r="B61" s="115"/>
      <c r="C61" s="17"/>
      <c r="D61" s="450" t="s">
        <v>133</v>
      </c>
      <c r="E61" s="450"/>
      <c r="F61" s="450"/>
      <c r="G61" s="130"/>
      <c r="H61" s="130"/>
      <c r="I61" s="130"/>
      <c r="J61" s="130"/>
      <c r="K61" s="130"/>
      <c r="L61" s="130"/>
    </row>
    <row r="62" spans="1:49" s="82" customFormat="1" ht="19.5" customHeight="1">
      <c r="A62" s="80"/>
      <c r="B62" s="115">
        <v>10.3</v>
      </c>
      <c r="C62" s="463" t="s">
        <v>131</v>
      </c>
      <c r="D62" s="463"/>
      <c r="E62" s="463"/>
      <c r="F62" s="17"/>
      <c r="G62" s="129">
        <f>'Table 1'!G62/'Table 1'!G$7*100</f>
        <v>10.919041264684109</v>
      </c>
      <c r="H62" s="130">
        <f>'Table 1'!H62/'Table 1'!H$7*100</f>
        <v>10.008882849084799</v>
      </c>
      <c r="I62" s="130">
        <f>'Table 1'!I62/'Table 1'!I$7*100</f>
        <v>9.3402520064553816</v>
      </c>
      <c r="J62" s="130">
        <f>'Table 1'!J62/'Table 1'!J$7*100</f>
        <v>8.4913456121734185</v>
      </c>
      <c r="K62" s="130">
        <f>'Table 1'!K62/'Table 1'!K$7*100</f>
        <v>8.550293363322238</v>
      </c>
      <c r="L62" s="130">
        <f>'Table 1'!L62/'Table 1'!L$7*100</f>
        <v>12.850631020186556</v>
      </c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  <c r="AO62" s="352"/>
      <c r="AP62" s="352"/>
      <c r="AQ62" s="352"/>
      <c r="AR62" s="352"/>
      <c r="AS62" s="352"/>
      <c r="AT62" s="352"/>
      <c r="AU62" s="352"/>
      <c r="AV62" s="352"/>
      <c r="AW62" s="352"/>
    </row>
    <row r="63" spans="1:49" s="82" customFormat="1" ht="15" customHeight="1">
      <c r="A63" s="80"/>
      <c r="B63" s="115"/>
      <c r="C63" s="16" t="s">
        <v>129</v>
      </c>
      <c r="D63" s="118"/>
      <c r="E63" s="118"/>
      <c r="F63" s="17"/>
      <c r="G63" s="130"/>
      <c r="H63" s="130"/>
      <c r="I63" s="130"/>
      <c r="J63" s="130"/>
      <c r="K63" s="130"/>
      <c r="L63" s="130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2"/>
      <c r="AT63" s="352"/>
      <c r="AU63" s="352"/>
      <c r="AV63" s="352"/>
      <c r="AW63" s="352"/>
    </row>
    <row r="64" spans="1:49" s="82" customFormat="1" ht="20.100000000000001" customHeight="1">
      <c r="A64" s="80"/>
      <c r="B64" s="80"/>
      <c r="C64" s="450" t="s">
        <v>10</v>
      </c>
      <c r="D64" s="450"/>
      <c r="E64" s="450"/>
      <c r="F64" s="17"/>
      <c r="G64" s="130"/>
      <c r="H64" s="130"/>
      <c r="I64" s="130"/>
      <c r="J64" s="129"/>
      <c r="K64" s="129"/>
      <c r="L64" s="129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</row>
    <row r="65" spans="1:49" s="81" customFormat="1" ht="20.100000000000001" customHeight="1">
      <c r="A65" s="80"/>
      <c r="B65" s="80"/>
      <c r="C65" s="17" t="s">
        <v>52</v>
      </c>
      <c r="D65" s="452" t="s">
        <v>130</v>
      </c>
      <c r="E65" s="452"/>
      <c r="F65" s="17"/>
      <c r="G65" s="129">
        <f>'Table 1'!G65/'Table 1'!G$7*100</f>
        <v>5.2702553125653244</v>
      </c>
      <c r="H65" s="130">
        <f>'Table 1'!H65/'Table 1'!H$7*100</f>
        <v>4.8962129734123696</v>
      </c>
      <c r="I65" s="130">
        <f>'Table 1'!I65/'Table 1'!I$7*100</f>
        <v>3.8986420293694222</v>
      </c>
      <c r="J65" s="130">
        <f>'Table 1'!J65/'Table 1'!J$7*100</f>
        <v>2.9924363991314107</v>
      </c>
      <c r="K65" s="130">
        <f>'Table 1'!K65/'Table 1'!K$7*100</f>
        <v>3.9633470517008584</v>
      </c>
      <c r="L65" s="130">
        <f>'Table 1'!L65/'Table 1'!L$7*100</f>
        <v>5.7767248716568202</v>
      </c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</row>
    <row r="66" spans="1:49" s="82" customFormat="1" ht="19.5" customHeight="1">
      <c r="A66" s="80"/>
      <c r="B66" s="80"/>
      <c r="C66" s="17"/>
      <c r="D66" s="450" t="s">
        <v>60</v>
      </c>
      <c r="E66" s="450"/>
      <c r="F66" s="450"/>
      <c r="G66" s="130"/>
      <c r="H66" s="130"/>
      <c r="I66" s="130"/>
      <c r="J66" s="130"/>
      <c r="K66" s="130"/>
      <c r="L66" s="130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352"/>
      <c r="AI66" s="352"/>
      <c r="AJ66" s="352"/>
      <c r="AK66" s="352"/>
      <c r="AL66" s="352"/>
      <c r="AM66" s="352"/>
      <c r="AN66" s="352"/>
      <c r="AO66" s="352"/>
      <c r="AP66" s="352"/>
      <c r="AQ66" s="352"/>
      <c r="AR66" s="352"/>
      <c r="AS66" s="352"/>
      <c r="AT66" s="352"/>
      <c r="AU66" s="352"/>
      <c r="AV66" s="352"/>
      <c r="AW66" s="352"/>
    </row>
    <row r="67" spans="1:49" ht="20.45" customHeight="1">
      <c r="A67" s="80"/>
      <c r="B67" s="80"/>
      <c r="C67" s="17" t="s">
        <v>53</v>
      </c>
      <c r="D67" s="448" t="s">
        <v>177</v>
      </c>
      <c r="E67" s="448"/>
      <c r="F67" s="448"/>
      <c r="G67" s="129">
        <f>'Table 1'!G67/'Table 1'!G$7*100</f>
        <v>0.67119360693423924</v>
      </c>
      <c r="H67" s="130">
        <f>'Table 1'!H67/'Table 1'!H$7*100</f>
        <v>0.67131986120757481</v>
      </c>
      <c r="I67" s="130">
        <f>'Table 1'!I67/'Table 1'!I$7*100</f>
        <v>0.75554855331622417</v>
      </c>
      <c r="J67" s="129">
        <f>'Table 1'!J67/'Table 1'!J$7*100</f>
        <v>0.68569074437002775</v>
      </c>
      <c r="K67" s="129">
        <f>'Table 1'!K67/'Table 1'!K$7*100</f>
        <v>0.61638276652264012</v>
      </c>
      <c r="L67" s="129">
        <f>'Table 1'!L67/'Table 1'!L$7*100</f>
        <v>0.68491665549042746</v>
      </c>
    </row>
    <row r="68" spans="1:49" ht="19.5" customHeight="1">
      <c r="A68" s="80"/>
      <c r="B68" s="80"/>
      <c r="C68" s="17" t="s">
        <v>54</v>
      </c>
      <c r="D68" s="452" t="s">
        <v>128</v>
      </c>
      <c r="E68" s="452"/>
      <c r="F68" s="17"/>
      <c r="G68" s="129">
        <f>'Table 1'!G68/'Table 1'!G$7*100</f>
        <v>4.9775923451845463</v>
      </c>
      <c r="H68" s="130">
        <f>'Table 1'!H68/'Table 1'!H$7*100</f>
        <v>4.4413500144648559</v>
      </c>
      <c r="I68" s="130">
        <f>'Table 1'!I68/'Table 1'!I$7*100</f>
        <v>4.6860614237697353</v>
      </c>
      <c r="J68" s="130">
        <f>'Table 1'!J68/'Table 1'!J$7*100</f>
        <v>4.8132184686719803</v>
      </c>
      <c r="K68" s="130">
        <f>'Table 1'!K68/'Table 1'!K$7*100</f>
        <v>3.9705635450987398</v>
      </c>
      <c r="L68" s="130">
        <f>'Table 1'!L68/'Table 1'!L$7*100</f>
        <v>6.3889894930393085</v>
      </c>
    </row>
    <row r="69" spans="1:49" ht="15" customHeight="1">
      <c r="A69" s="80"/>
      <c r="B69" s="80"/>
      <c r="C69" s="17"/>
      <c r="D69" s="452" t="s">
        <v>129</v>
      </c>
      <c r="E69" s="452"/>
      <c r="F69" s="17"/>
      <c r="G69" s="130"/>
      <c r="H69" s="130"/>
      <c r="I69" s="130"/>
      <c r="J69" s="130"/>
      <c r="K69" s="130"/>
      <c r="L69" s="130"/>
    </row>
    <row r="70" spans="1:49" s="82" customFormat="1" ht="19.5" customHeight="1">
      <c r="A70" s="80"/>
      <c r="B70" s="80"/>
      <c r="C70" s="17"/>
      <c r="D70" s="450" t="s">
        <v>90</v>
      </c>
      <c r="E70" s="450"/>
      <c r="F70" s="450"/>
      <c r="G70" s="129"/>
      <c r="H70" s="129"/>
      <c r="I70" s="129"/>
      <c r="J70" s="129"/>
      <c r="K70" s="129"/>
      <c r="L70" s="129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2"/>
      <c r="AL70" s="352"/>
      <c r="AM70" s="352"/>
      <c r="AN70" s="352"/>
      <c r="AO70" s="352"/>
      <c r="AP70" s="352"/>
      <c r="AQ70" s="352"/>
      <c r="AR70" s="352"/>
      <c r="AS70" s="352"/>
      <c r="AT70" s="352"/>
      <c r="AU70" s="352"/>
      <c r="AV70" s="352"/>
      <c r="AW70" s="352"/>
    </row>
    <row r="71" spans="1:49" ht="9" customHeight="1">
      <c r="A71" s="80"/>
      <c r="B71" s="80"/>
      <c r="C71" s="17"/>
      <c r="D71" s="105"/>
      <c r="E71" s="105"/>
      <c r="F71" s="105"/>
      <c r="G71" s="129"/>
      <c r="H71" s="129"/>
      <c r="I71" s="129"/>
      <c r="J71" s="129"/>
      <c r="K71" s="129"/>
      <c r="L71" s="129"/>
    </row>
    <row r="72" spans="1:49" s="103" customFormat="1" ht="20.100000000000001" customHeight="1">
      <c r="A72" s="100" t="s">
        <v>82</v>
      </c>
      <c r="B72" s="460" t="s">
        <v>22</v>
      </c>
      <c r="C72" s="460"/>
      <c r="D72" s="460"/>
      <c r="E72" s="460"/>
      <c r="F72" s="106"/>
      <c r="G72" s="128">
        <f>'Table 1'!G72/'Table 1'!G$7*100</f>
        <v>1.1086865383661306</v>
      </c>
      <c r="H72" s="128">
        <f>'Table 1'!H72/'Table 1'!H$7*100</f>
        <v>1.0327850893559116</v>
      </c>
      <c r="I72" s="128">
        <f>'Table 1'!I72/'Table 1'!I$7*100</f>
        <v>1.2655698488755451</v>
      </c>
      <c r="J72" s="128">
        <f>'Table 1'!J72/'Table 1'!J$7*100</f>
        <v>1.2451603241769866</v>
      </c>
      <c r="K72" s="128">
        <f>'Table 1'!K72/'Table 1'!K$7*100</f>
        <v>1.3888213215679972</v>
      </c>
      <c r="L72" s="128">
        <f>'Table 1'!L72/'Table 1'!L$7*100</f>
        <v>2.632714871568274</v>
      </c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</row>
    <row r="73" spans="1:49" s="104" customFormat="1" ht="20.100000000000001" customHeight="1">
      <c r="A73" s="80"/>
      <c r="B73" s="449" t="s">
        <v>11</v>
      </c>
      <c r="C73" s="449"/>
      <c r="D73" s="449"/>
      <c r="E73" s="449"/>
      <c r="F73" s="22"/>
      <c r="G73" s="129"/>
      <c r="H73" s="129"/>
      <c r="I73" s="129"/>
      <c r="J73" s="129"/>
      <c r="K73" s="129"/>
      <c r="L73" s="12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49"/>
      <c r="AN73" s="349"/>
      <c r="AO73" s="349"/>
      <c r="AP73" s="349"/>
      <c r="AQ73" s="349"/>
      <c r="AR73" s="349"/>
      <c r="AS73" s="349"/>
      <c r="AT73" s="349"/>
      <c r="AU73" s="349"/>
      <c r="AV73" s="349"/>
      <c r="AW73" s="349"/>
    </row>
    <row r="74" spans="1:49" s="41" customFormat="1" ht="17.100000000000001" customHeight="1">
      <c r="A74" s="80"/>
      <c r="B74" s="115" t="s">
        <v>139</v>
      </c>
      <c r="C74" s="448" t="s">
        <v>141</v>
      </c>
      <c r="D74" s="448"/>
      <c r="E74" s="448"/>
      <c r="F74" s="22"/>
      <c r="G74" s="129">
        <f>'Table 1'!G74/'Table 1'!G$7*100</f>
        <v>0.24646891957950465</v>
      </c>
      <c r="H74" s="130">
        <f>'Table 1'!H74/'Table 1'!H$7*100</f>
        <v>0.226180087689975</v>
      </c>
      <c r="I74" s="130">
        <f>'Table 1'!I74/'Table 1'!I$7*100</f>
        <v>0.2724866878520309</v>
      </c>
      <c r="J74" s="130">
        <f>'Table 1'!J74/'Table 1'!J$7*100</f>
        <v>0.28427922234494535</v>
      </c>
      <c r="K74" s="130">
        <f>'Table 1'!K74/'Table 1'!K$7*100</f>
        <v>0.25817527980082056</v>
      </c>
      <c r="L74" s="130">
        <f>'Table 1'!L74/'Table 1'!L$7*100</f>
        <v>0.22452578730936412</v>
      </c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342"/>
      <c r="AE74" s="342"/>
      <c r="AF74" s="342"/>
      <c r="AG74" s="342"/>
      <c r="AH74" s="342"/>
      <c r="AI74" s="342"/>
      <c r="AJ74" s="342"/>
      <c r="AK74" s="342"/>
      <c r="AL74" s="342"/>
      <c r="AM74" s="342"/>
      <c r="AN74" s="342"/>
      <c r="AO74" s="342"/>
      <c r="AP74" s="342"/>
      <c r="AQ74" s="342"/>
      <c r="AR74" s="342"/>
      <c r="AS74" s="342"/>
      <c r="AT74" s="342"/>
      <c r="AU74" s="342"/>
      <c r="AV74" s="342"/>
      <c r="AW74" s="342"/>
    </row>
    <row r="75" spans="1:49" s="41" customFormat="1" ht="19.5" customHeight="1">
      <c r="A75" s="80"/>
      <c r="B75" s="115"/>
      <c r="C75" s="451" t="s">
        <v>142</v>
      </c>
      <c r="D75" s="451"/>
      <c r="E75" s="451"/>
      <c r="F75" s="22"/>
      <c r="G75" s="132"/>
      <c r="H75" s="132"/>
      <c r="I75" s="132"/>
      <c r="J75" s="130"/>
      <c r="K75" s="130"/>
      <c r="L75" s="130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2"/>
      <c r="AP75" s="342"/>
      <c r="AQ75" s="342"/>
      <c r="AR75" s="342"/>
      <c r="AS75" s="342"/>
      <c r="AT75" s="342"/>
      <c r="AU75" s="342"/>
      <c r="AV75" s="342"/>
      <c r="AW75" s="342"/>
    </row>
    <row r="76" spans="1:49" ht="17.45" customHeight="1">
      <c r="A76" s="80"/>
      <c r="B76" s="116" t="s">
        <v>140</v>
      </c>
      <c r="C76" s="448" t="s">
        <v>144</v>
      </c>
      <c r="D76" s="448"/>
      <c r="E76" s="448"/>
      <c r="F76" s="17"/>
      <c r="G76" s="129">
        <f>'Table 1'!G76/'Table 1'!G$7*100</f>
        <v>0.86221761878662617</v>
      </c>
      <c r="H76" s="130">
        <f>'Table 1'!H76/'Table 1'!H$7*100</f>
        <v>0.80660500166593652</v>
      </c>
      <c r="I76" s="130">
        <f>'Table 1'!I76/'Table 1'!I$7*100</f>
        <v>0.99308316102351435</v>
      </c>
      <c r="J76" s="130">
        <f>'Table 1'!J76/'Table 1'!J$7*100</f>
        <v>0.96088110183204134</v>
      </c>
      <c r="K76" s="130">
        <f>'Table 1'!K76/'Table 1'!K$7*100</f>
        <v>1.1306460417671769</v>
      </c>
      <c r="L76" s="130">
        <f>'Table 1'!L76/'Table 1'!L$7*100</f>
        <v>2.4081890842589098</v>
      </c>
    </row>
    <row r="77" spans="1:49" ht="17.100000000000001" customHeight="1">
      <c r="A77" s="80"/>
      <c r="B77" s="116"/>
      <c r="C77" s="448" t="s">
        <v>145</v>
      </c>
      <c r="D77" s="448"/>
      <c r="E77" s="448"/>
      <c r="F77" s="17"/>
      <c r="G77" s="130"/>
      <c r="H77" s="130"/>
      <c r="I77" s="130"/>
      <c r="J77" s="130"/>
      <c r="K77" s="130"/>
      <c r="L77" s="130"/>
    </row>
    <row r="78" spans="1:49" ht="20.100000000000001" customHeight="1">
      <c r="A78" s="80"/>
      <c r="B78" s="116"/>
      <c r="C78" s="451" t="s">
        <v>143</v>
      </c>
      <c r="D78" s="451"/>
      <c r="E78" s="451"/>
      <c r="F78" s="17"/>
      <c r="G78" s="130"/>
      <c r="H78" s="130"/>
      <c r="I78" s="130"/>
      <c r="J78" s="130"/>
      <c r="K78" s="130"/>
      <c r="L78" s="130"/>
    </row>
    <row r="79" spans="1:49" s="41" customFormat="1" ht="9" customHeight="1">
      <c r="A79" s="80"/>
      <c r="B79" s="114"/>
      <c r="C79" s="119"/>
      <c r="D79" s="119"/>
      <c r="E79" s="119"/>
      <c r="F79" s="22"/>
      <c r="G79" s="129"/>
      <c r="H79" s="129"/>
      <c r="I79" s="129"/>
      <c r="J79" s="129"/>
      <c r="K79" s="129"/>
      <c r="L79" s="129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</row>
    <row r="80" spans="1:49" s="121" customFormat="1" ht="20.100000000000001" customHeight="1">
      <c r="A80" s="100" t="s">
        <v>83</v>
      </c>
      <c r="B80" s="447" t="s">
        <v>23</v>
      </c>
      <c r="C80" s="447"/>
      <c r="D80" s="447"/>
      <c r="E80" s="447"/>
      <c r="F80" s="120"/>
      <c r="G80" s="128">
        <f>'Table 1'!G80/'Table 1'!G$7*100</f>
        <v>0.27081653629934577</v>
      </c>
      <c r="H80" s="128">
        <f>'Table 1'!H80/'Table 1'!H$7*100</f>
        <v>0.24717189691407124</v>
      </c>
      <c r="I80" s="128">
        <f>'Table 1'!I80/'Table 1'!I$7*100</f>
        <v>0.2514212019099818</v>
      </c>
      <c r="J80" s="128">
        <f>'Table 1'!J80/'Table 1'!J$7*100</f>
        <v>0.19061920259997456</v>
      </c>
      <c r="K80" s="128">
        <f>'Table 1'!K80/'Table 1'!K$7*100</f>
        <v>0.20903392061494205</v>
      </c>
      <c r="L80" s="128">
        <f>'Table 1'!L80/'Table 1'!L$7*100</f>
        <v>0.3573794170171255</v>
      </c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  <c r="AR80" s="351"/>
      <c r="AS80" s="351"/>
      <c r="AT80" s="351"/>
      <c r="AU80" s="351"/>
      <c r="AV80" s="351"/>
      <c r="AW80" s="351"/>
    </row>
    <row r="81" spans="1:49" s="82" customFormat="1" ht="20.100000000000001" customHeight="1">
      <c r="A81" s="80"/>
      <c r="B81" s="449" t="s">
        <v>12</v>
      </c>
      <c r="C81" s="449"/>
      <c r="D81" s="449"/>
      <c r="E81" s="449"/>
      <c r="F81" s="17"/>
      <c r="G81" s="6"/>
      <c r="H81" s="6"/>
      <c r="I81" s="122"/>
      <c r="J81" s="114"/>
      <c r="K81" s="114"/>
      <c r="L81" s="114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52"/>
      <c r="AU81" s="352"/>
      <c r="AV81" s="352"/>
      <c r="AW81" s="352"/>
    </row>
    <row r="82" spans="1:49" ht="16.5" customHeight="1">
      <c r="A82" s="80"/>
      <c r="B82" s="114"/>
      <c r="C82" s="17"/>
      <c r="D82" s="17"/>
      <c r="E82" s="17"/>
      <c r="F82" s="17"/>
      <c r="G82" s="4"/>
      <c r="H82" s="4"/>
      <c r="I82" s="122"/>
      <c r="J82" s="114"/>
      <c r="K82" s="114"/>
      <c r="L82" s="114"/>
    </row>
    <row r="83" spans="1:49" ht="16.5" customHeight="1">
      <c r="A83" s="80"/>
      <c r="B83" s="114"/>
      <c r="C83" s="17"/>
      <c r="D83" s="17"/>
      <c r="E83" s="17"/>
      <c r="F83" s="17"/>
      <c r="G83" s="4"/>
      <c r="H83" s="4"/>
      <c r="I83" s="4"/>
      <c r="J83" s="114"/>
      <c r="K83" s="114"/>
      <c r="L83" s="114"/>
    </row>
    <row r="84" spans="1:49" ht="16.5" customHeight="1">
      <c r="A84" s="80"/>
      <c r="B84" s="114"/>
      <c r="C84" s="17"/>
      <c r="D84" s="17"/>
      <c r="E84" s="17"/>
      <c r="F84" s="17"/>
      <c r="G84" s="4"/>
      <c r="H84" s="4"/>
      <c r="I84" s="4"/>
      <c r="J84" s="114"/>
      <c r="K84" s="114"/>
      <c r="L84" s="114"/>
    </row>
    <row r="85" spans="1:49" ht="16.5" customHeight="1">
      <c r="A85" s="456">
        <v>22</v>
      </c>
      <c r="B85" s="456"/>
      <c r="C85" s="456"/>
      <c r="D85" s="456"/>
      <c r="E85" s="456"/>
      <c r="F85" s="456"/>
      <c r="G85" s="456"/>
      <c r="H85" s="456"/>
      <c r="I85" s="456"/>
      <c r="J85" s="456"/>
      <c r="K85" s="456"/>
      <c r="L85" s="278"/>
    </row>
  </sheetData>
  <sheetProtection algorithmName="SHA-512" hashValue="+eQ+B8ui+xB63OB8CSAHFFZxWmCqze2I2WEgXpM1MGIX22kN1Soto4Z2LVfsV7zbWDUjC0f58NIX5NuPu0VQLg==" saltValue="gG2y/Yl7o0Q7oSKylhaJHw==" spinCount="100000" sheet="1" objects="1" scenarios="1"/>
  <dataConsolidate/>
  <mergeCells count="64">
    <mergeCell ref="C78:E78"/>
    <mergeCell ref="B80:E80"/>
    <mergeCell ref="B81:E81"/>
    <mergeCell ref="A85:K85"/>
    <mergeCell ref="B72:E72"/>
    <mergeCell ref="B73:E73"/>
    <mergeCell ref="C74:E74"/>
    <mergeCell ref="C75:E75"/>
    <mergeCell ref="C76:E76"/>
    <mergeCell ref="C77:E77"/>
    <mergeCell ref="D70:F70"/>
    <mergeCell ref="D58:F58"/>
    <mergeCell ref="D59:F59"/>
    <mergeCell ref="D60:F60"/>
    <mergeCell ref="D61:F61"/>
    <mergeCell ref="C62:E62"/>
    <mergeCell ref="C64:E64"/>
    <mergeCell ref="D65:E65"/>
    <mergeCell ref="D66:F66"/>
    <mergeCell ref="D67:F67"/>
    <mergeCell ref="D68:E68"/>
    <mergeCell ref="D69:E69"/>
    <mergeCell ref="C57:E57"/>
    <mergeCell ref="B42:E42"/>
    <mergeCell ref="C43:E43"/>
    <mergeCell ref="C44:E44"/>
    <mergeCell ref="C45:E45"/>
    <mergeCell ref="B47:E47"/>
    <mergeCell ref="B48:E48"/>
    <mergeCell ref="C49:E49"/>
    <mergeCell ref="C50:E50"/>
    <mergeCell ref="C51:E51"/>
    <mergeCell ref="C55:E55"/>
    <mergeCell ref="C56:E56"/>
    <mergeCell ref="B41:E41"/>
    <mergeCell ref="D25:F25"/>
    <mergeCell ref="B27:E27"/>
    <mergeCell ref="C28:E28"/>
    <mergeCell ref="C29:E29"/>
    <mergeCell ref="D30:F30"/>
    <mergeCell ref="D31:F31"/>
    <mergeCell ref="D32:F32"/>
    <mergeCell ref="B34:E34"/>
    <mergeCell ref="B36:E36"/>
    <mergeCell ref="B37:E37"/>
    <mergeCell ref="B39:E39"/>
    <mergeCell ref="D24:E24"/>
    <mergeCell ref="B12:E12"/>
    <mergeCell ref="B13:E13"/>
    <mergeCell ref="B15:E15"/>
    <mergeCell ref="C16:E16"/>
    <mergeCell ref="D17:E17"/>
    <mergeCell ref="D18:E18"/>
    <mergeCell ref="C19:E19"/>
    <mergeCell ref="D20:F20"/>
    <mergeCell ref="D21:F21"/>
    <mergeCell ref="C22:E22"/>
    <mergeCell ref="D23:F23"/>
    <mergeCell ref="B10:E10"/>
    <mergeCell ref="A2:C3"/>
    <mergeCell ref="J3:K4"/>
    <mergeCell ref="A5:F5"/>
    <mergeCell ref="A7:E7"/>
    <mergeCell ref="B9:E9"/>
  </mergeCells>
  <conditionalFormatting sqref="A34:A35">
    <cfRule type="duplicateValues" dxfId="19" priority="8"/>
  </conditionalFormatting>
  <conditionalFormatting sqref="B35">
    <cfRule type="duplicateValues" dxfId="18" priority="7"/>
  </conditionalFormatting>
  <printOptions horizontalCentered="1"/>
  <pageMargins left="0.39370078740157483" right="0.39370078740157483" top="0.47244094488188981" bottom="0.19685039370078741" header="0.31496062992125984" footer="0.11811023622047245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1:AQ86"/>
  <sheetViews>
    <sheetView view="pageBreakPreview" zoomScale="70" zoomScaleNormal="90" zoomScaleSheetLayoutView="70" workbookViewId="0">
      <selection activeCell="G21" sqref="G21"/>
    </sheetView>
  </sheetViews>
  <sheetFormatPr defaultColWidth="9.140625" defaultRowHeight="15"/>
  <cols>
    <col min="1" max="1" width="3.7109375" style="125" customWidth="1"/>
    <col min="2" max="2" width="6.28515625" style="126" customWidth="1"/>
    <col min="3" max="3" width="10.85546875" style="15" customWidth="1"/>
    <col min="4" max="4" width="5" style="15" customWidth="1"/>
    <col min="5" max="5" width="49.140625" style="15" customWidth="1"/>
    <col min="6" max="6" width="2.28515625" style="15" customWidth="1"/>
    <col min="7" max="11" width="15.7109375" style="124" customWidth="1"/>
    <col min="12" max="12" width="15.7109375" style="6" customWidth="1"/>
    <col min="13" max="13" width="9.140625" style="343"/>
    <col min="14" max="19" width="17.28515625" style="343" customWidth="1"/>
    <col min="20" max="43" width="9.140625" style="343"/>
    <col min="44" max="16384" width="9.140625" style="15"/>
  </cols>
  <sheetData>
    <row r="1" spans="1:43" ht="12.75" customHeight="1"/>
    <row r="2" spans="1:43" s="41" customFormat="1" ht="15" customHeight="1">
      <c r="A2" s="453" t="s">
        <v>220</v>
      </c>
      <c r="B2" s="453"/>
      <c r="C2" s="453"/>
      <c r="D2" s="135" t="s">
        <v>197</v>
      </c>
      <c r="G2" s="136"/>
      <c r="H2" s="137"/>
      <c r="I2" s="89"/>
      <c r="J2" s="89"/>
      <c r="K2" s="89"/>
      <c r="L2" s="89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</row>
    <row r="3" spans="1:43" s="41" customFormat="1" ht="15" customHeight="1">
      <c r="A3" s="453"/>
      <c r="B3" s="453"/>
      <c r="C3" s="453"/>
      <c r="D3" s="138" t="s">
        <v>196</v>
      </c>
      <c r="G3" s="46"/>
      <c r="H3" s="46"/>
      <c r="J3" s="454"/>
      <c r="K3" s="454"/>
      <c r="L3" s="89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</row>
    <row r="4" spans="1:43" ht="12" customHeight="1" thickBot="1">
      <c r="A4" s="139"/>
      <c r="B4" s="92"/>
      <c r="C4" s="47"/>
      <c r="D4" s="47"/>
      <c r="E4" s="47"/>
      <c r="F4" s="47"/>
      <c r="G4" s="49"/>
      <c r="H4" s="49"/>
      <c r="I4" s="49"/>
      <c r="J4" s="455"/>
      <c r="K4" s="455"/>
      <c r="L4" s="93"/>
    </row>
    <row r="5" spans="1:43" s="294" customFormat="1" ht="24.75" customHeight="1">
      <c r="A5" s="459" t="s">
        <v>235</v>
      </c>
      <c r="B5" s="459"/>
      <c r="C5" s="459"/>
      <c r="D5" s="459"/>
      <c r="E5" s="459"/>
      <c r="F5" s="459"/>
      <c r="G5" s="341">
        <v>2015</v>
      </c>
      <c r="H5" s="341">
        <v>2016</v>
      </c>
      <c r="I5" s="341">
        <v>2017</v>
      </c>
      <c r="J5" s="341">
        <v>2018</v>
      </c>
      <c r="K5" s="341">
        <v>2019</v>
      </c>
      <c r="L5" s="341" t="s">
        <v>236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</row>
    <row r="6" spans="1:43" ht="17.45" customHeight="1">
      <c r="A6" s="50"/>
      <c r="B6" s="50"/>
      <c r="C6" s="50"/>
      <c r="D6" s="50"/>
      <c r="E6" s="50"/>
      <c r="F6" s="50"/>
      <c r="G6" s="51"/>
      <c r="H6" s="51"/>
      <c r="I6" s="51"/>
      <c r="J6" s="51"/>
      <c r="K6" s="51"/>
      <c r="L6" s="198"/>
      <c r="N6" s="346"/>
      <c r="O6" s="346"/>
      <c r="P6" s="346"/>
      <c r="Q6" s="346"/>
      <c r="R6" s="346"/>
      <c r="S6" s="346"/>
      <c r="T6" s="346"/>
      <c r="U6" s="346"/>
    </row>
    <row r="7" spans="1:43" s="295" customFormat="1" ht="24.75" customHeight="1" thickBot="1">
      <c r="A7" s="461" t="s">
        <v>231</v>
      </c>
      <c r="B7" s="461"/>
      <c r="C7" s="461"/>
      <c r="D7" s="461"/>
      <c r="E7" s="461"/>
      <c r="G7" s="298">
        <f t="shared" ref="G7:L7" si="0">G80+G72+G53+G47+G41+G39+G36+G34+G27+G15+G12+G9</f>
        <v>156727.04399999999</v>
      </c>
      <c r="H7" s="298">
        <f t="shared" si="0"/>
        <v>166513.08499999996</v>
      </c>
      <c r="I7" s="298">
        <f t="shared" si="0"/>
        <v>182242.63200000001</v>
      </c>
      <c r="J7" s="298">
        <f t="shared" si="0"/>
        <v>179889.44700000001</v>
      </c>
      <c r="K7" s="299">
        <f t="shared" si="0"/>
        <v>181096.13400000002</v>
      </c>
      <c r="L7" s="326">
        <f t="shared" si="0"/>
        <v>140055.39300000001</v>
      </c>
      <c r="M7" s="355"/>
      <c r="N7" s="356"/>
      <c r="O7" s="356"/>
      <c r="P7" s="356"/>
      <c r="Q7" s="356"/>
      <c r="R7" s="356"/>
      <c r="S7" s="356"/>
      <c r="T7" s="355"/>
      <c r="U7" s="355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</row>
    <row r="8" spans="1:43" s="41" customFormat="1" ht="18" customHeight="1">
      <c r="A8" s="140"/>
      <c r="B8" s="141"/>
      <c r="C8" s="96"/>
      <c r="D8" s="96"/>
      <c r="E8" s="96"/>
      <c r="F8" s="96"/>
      <c r="G8" s="142"/>
      <c r="H8" s="142"/>
      <c r="I8" s="142"/>
      <c r="J8" s="142"/>
      <c r="K8" s="275"/>
      <c r="L8" s="332"/>
      <c r="M8" s="342"/>
      <c r="N8" s="346"/>
      <c r="O8" s="346"/>
      <c r="P8" s="346"/>
      <c r="Q8" s="346"/>
      <c r="R8" s="357"/>
      <c r="S8" s="357"/>
      <c r="T8" s="346"/>
      <c r="U8" s="346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</row>
    <row r="9" spans="1:43" s="103" customFormat="1" ht="20.100000000000001" customHeight="1">
      <c r="A9" s="100" t="s">
        <v>72</v>
      </c>
      <c r="B9" s="447" t="s">
        <v>58</v>
      </c>
      <c r="C9" s="447"/>
      <c r="D9" s="447"/>
      <c r="E9" s="447"/>
      <c r="F9" s="101"/>
      <c r="G9" s="143">
        <v>211.209</v>
      </c>
      <c r="H9" s="143">
        <v>252.23500000000001</v>
      </c>
      <c r="I9" s="143">
        <v>336.38499999999999</v>
      </c>
      <c r="J9" s="143">
        <v>537.92600000000004</v>
      </c>
      <c r="K9" s="143">
        <v>564.43799999999999</v>
      </c>
      <c r="L9" s="2">
        <v>819.15499999999997</v>
      </c>
      <c r="M9" s="348"/>
      <c r="N9" s="357"/>
      <c r="O9" s="357"/>
      <c r="P9" s="357"/>
      <c r="Q9" s="357"/>
      <c r="R9" s="357"/>
      <c r="S9" s="357"/>
      <c r="T9" s="350"/>
      <c r="U9" s="350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</row>
    <row r="10" spans="1:43" s="41" customFormat="1" ht="20.100000000000001" customHeight="1">
      <c r="A10" s="80"/>
      <c r="B10" s="457" t="s">
        <v>59</v>
      </c>
      <c r="C10" s="457"/>
      <c r="D10" s="457"/>
      <c r="E10" s="457"/>
      <c r="F10" s="22"/>
      <c r="G10" s="5"/>
      <c r="H10" s="5"/>
      <c r="I10" s="5"/>
      <c r="J10" s="5"/>
      <c r="K10" s="5"/>
      <c r="L10" s="3"/>
      <c r="M10" s="342"/>
      <c r="N10" s="357"/>
      <c r="O10" s="357"/>
      <c r="P10" s="357"/>
      <c r="Q10" s="357"/>
      <c r="R10" s="357"/>
      <c r="S10" s="357"/>
      <c r="T10" s="358"/>
      <c r="U10" s="358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</row>
    <row r="11" spans="1:43" s="13" customFormat="1" ht="9" customHeight="1">
      <c r="A11" s="80"/>
      <c r="B11" s="105"/>
      <c r="C11" s="105"/>
      <c r="D11" s="105"/>
      <c r="E11" s="105"/>
      <c r="F11" s="22"/>
      <c r="G11" s="5"/>
      <c r="H11" s="5"/>
      <c r="I11" s="5"/>
      <c r="J11" s="5"/>
      <c r="K11" s="5"/>
      <c r="L11" s="3"/>
      <c r="M11" s="342"/>
      <c r="N11" s="357"/>
      <c r="O11" s="357"/>
      <c r="P11" s="357"/>
      <c r="Q11" s="357"/>
      <c r="R11" s="357"/>
      <c r="S11" s="357"/>
      <c r="T11" s="346"/>
      <c r="U11" s="346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</row>
    <row r="12" spans="1:43" s="103" customFormat="1" ht="20.100000000000001" customHeight="1">
      <c r="A12" s="100" t="s">
        <v>73</v>
      </c>
      <c r="B12" s="460" t="s">
        <v>13</v>
      </c>
      <c r="C12" s="460"/>
      <c r="D12" s="460"/>
      <c r="E12" s="460"/>
      <c r="F12" s="106"/>
      <c r="G12" s="143">
        <v>1476.731</v>
      </c>
      <c r="H12" s="143">
        <v>1681.337</v>
      </c>
      <c r="I12" s="143">
        <v>1923.0050000000001</v>
      </c>
      <c r="J12" s="143">
        <v>1930.1130000000001</v>
      </c>
      <c r="K12" s="143">
        <v>2377.54</v>
      </c>
      <c r="L12" s="2">
        <v>1800.222</v>
      </c>
      <c r="M12" s="348"/>
      <c r="N12" s="357"/>
      <c r="O12" s="357"/>
      <c r="P12" s="357"/>
      <c r="Q12" s="357"/>
      <c r="R12" s="357"/>
      <c r="S12" s="357"/>
      <c r="T12" s="350"/>
      <c r="U12" s="350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</row>
    <row r="13" spans="1:43" s="41" customFormat="1" ht="20.100000000000001" customHeight="1">
      <c r="A13" s="80"/>
      <c r="B13" s="457" t="s">
        <v>6</v>
      </c>
      <c r="C13" s="457"/>
      <c r="D13" s="457"/>
      <c r="E13" s="457"/>
      <c r="F13" s="22"/>
      <c r="G13" s="5"/>
      <c r="H13" s="5"/>
      <c r="I13" s="5"/>
      <c r="J13" s="5"/>
      <c r="K13" s="5"/>
      <c r="L13" s="3"/>
      <c r="M13" s="342"/>
      <c r="N13" s="357"/>
      <c r="O13" s="357"/>
      <c r="P13" s="357"/>
      <c r="Q13" s="357"/>
      <c r="R13" s="357"/>
      <c r="S13" s="357"/>
      <c r="T13" s="346"/>
      <c r="U13" s="346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</row>
    <row r="14" spans="1:43" s="13" customFormat="1" ht="9" customHeight="1">
      <c r="A14" s="80"/>
      <c r="B14" s="105"/>
      <c r="C14" s="105"/>
      <c r="D14" s="105"/>
      <c r="E14" s="105"/>
      <c r="F14" s="22"/>
      <c r="G14" s="5"/>
      <c r="H14" s="5"/>
      <c r="I14" s="5"/>
      <c r="J14" s="5"/>
      <c r="K14" s="5"/>
      <c r="L14" s="3"/>
      <c r="M14" s="342"/>
      <c r="N14" s="357"/>
      <c r="O14" s="357"/>
      <c r="P14" s="357"/>
      <c r="Q14" s="357"/>
      <c r="R14" s="357"/>
      <c r="S14" s="357"/>
      <c r="T14" s="346"/>
      <c r="U14" s="346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</row>
    <row r="15" spans="1:43" s="13" customFormat="1" ht="20.100000000000001" customHeight="1">
      <c r="A15" s="100" t="s">
        <v>74</v>
      </c>
      <c r="B15" s="447" t="s">
        <v>153</v>
      </c>
      <c r="C15" s="447"/>
      <c r="D15" s="447"/>
      <c r="E15" s="447"/>
      <c r="F15" s="106"/>
      <c r="G15" s="102">
        <f t="shared" ref="G15:K15" si="1">G16+G19+G22</f>
        <v>40929.82</v>
      </c>
      <c r="H15" s="102">
        <f t="shared" si="1"/>
        <v>40709.788999999997</v>
      </c>
      <c r="I15" s="102">
        <f t="shared" si="1"/>
        <v>48878.051000000007</v>
      </c>
      <c r="J15" s="102">
        <f t="shared" si="1"/>
        <v>48212.337</v>
      </c>
      <c r="K15" s="102">
        <f t="shared" si="1"/>
        <v>47632.254000000001</v>
      </c>
      <c r="L15" s="75">
        <f>L16+L19+L22</f>
        <v>41010.049000000006</v>
      </c>
      <c r="M15" s="342"/>
      <c r="N15" s="357"/>
      <c r="O15" s="357"/>
      <c r="P15" s="357"/>
      <c r="Q15" s="357"/>
      <c r="R15" s="357"/>
      <c r="S15" s="357"/>
      <c r="T15" s="346"/>
      <c r="U15" s="346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</row>
    <row r="16" spans="1:43" s="41" customFormat="1" ht="20.100000000000001" customHeight="1">
      <c r="A16" s="107"/>
      <c r="B16" s="80" t="s">
        <v>92</v>
      </c>
      <c r="C16" s="448" t="s">
        <v>154</v>
      </c>
      <c r="D16" s="448"/>
      <c r="E16" s="448"/>
      <c r="F16" s="22"/>
      <c r="G16" s="79">
        <v>23810.716999999997</v>
      </c>
      <c r="H16" s="79">
        <v>23407.334999999999</v>
      </c>
      <c r="I16" s="79">
        <v>27626.543000000001</v>
      </c>
      <c r="J16" s="79">
        <v>28417.221000000001</v>
      </c>
      <c r="K16" s="5">
        <v>27813.379000000001</v>
      </c>
      <c r="L16" s="9">
        <v>25726.325000000001</v>
      </c>
      <c r="M16" s="342"/>
      <c r="N16" s="357"/>
      <c r="O16" s="357"/>
      <c r="P16" s="357"/>
      <c r="Q16" s="357"/>
      <c r="R16" s="357"/>
      <c r="S16" s="357"/>
      <c r="T16" s="346"/>
      <c r="U16" s="346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</row>
    <row r="17" spans="1:43" s="41" customFormat="1" ht="20.100000000000001" customHeight="1">
      <c r="A17" s="107"/>
      <c r="B17" s="80"/>
      <c r="C17" s="17" t="s">
        <v>93</v>
      </c>
      <c r="D17" s="462" t="s">
        <v>179</v>
      </c>
      <c r="E17" s="462"/>
      <c r="F17" s="22"/>
      <c r="G17" s="79">
        <v>23543.831999999999</v>
      </c>
      <c r="H17" s="79">
        <v>23160.914000000001</v>
      </c>
      <c r="I17" s="79">
        <v>27289.873</v>
      </c>
      <c r="J17" s="79">
        <v>28122.026000000002</v>
      </c>
      <c r="K17" s="79">
        <v>27559.322</v>
      </c>
      <c r="L17" s="9">
        <v>25594.498</v>
      </c>
      <c r="M17" s="342"/>
      <c r="N17" s="357"/>
      <c r="O17" s="357"/>
      <c r="P17" s="357"/>
      <c r="Q17" s="357"/>
      <c r="R17" s="357"/>
      <c r="S17" s="357"/>
      <c r="T17" s="346"/>
      <c r="U17" s="346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</row>
    <row r="18" spans="1:43" s="41" customFormat="1" ht="20.100000000000001" customHeight="1">
      <c r="A18" s="107"/>
      <c r="B18" s="80"/>
      <c r="C18" s="17" t="s">
        <v>94</v>
      </c>
      <c r="D18" s="462" t="s">
        <v>156</v>
      </c>
      <c r="E18" s="462"/>
      <c r="F18" s="22"/>
      <c r="G18" s="79">
        <v>266.88499999999999</v>
      </c>
      <c r="H18" s="79">
        <v>246.42099999999999</v>
      </c>
      <c r="I18" s="79">
        <v>336.67000000000189</v>
      </c>
      <c r="J18" s="79">
        <v>295.19600000000003</v>
      </c>
      <c r="K18" s="108">
        <f>K16-K17</f>
        <v>254.0570000000007</v>
      </c>
      <c r="L18" s="4">
        <f>L16-L17</f>
        <v>131.82700000000114</v>
      </c>
      <c r="M18" s="342"/>
      <c r="N18" s="357"/>
      <c r="O18" s="357"/>
      <c r="P18" s="357"/>
      <c r="Q18" s="357"/>
      <c r="R18" s="357"/>
      <c r="S18" s="357"/>
      <c r="T18" s="346"/>
      <c r="U18" s="346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</row>
    <row r="19" spans="1:43" s="41" customFormat="1" ht="20.100000000000001" customHeight="1">
      <c r="A19" s="107"/>
      <c r="B19" s="80" t="s">
        <v>95</v>
      </c>
      <c r="C19" s="448" t="s">
        <v>180</v>
      </c>
      <c r="D19" s="448"/>
      <c r="E19" s="448"/>
      <c r="F19" s="22"/>
      <c r="G19" s="79">
        <v>12477.73</v>
      </c>
      <c r="H19" s="79">
        <v>12674.561999999998</v>
      </c>
      <c r="I19" s="79">
        <v>15997.072</v>
      </c>
      <c r="J19" s="79">
        <v>14850.013999999999</v>
      </c>
      <c r="K19" s="79">
        <v>15074.223</v>
      </c>
      <c r="L19" s="9">
        <v>10702.834999999999</v>
      </c>
      <c r="M19" s="342"/>
      <c r="N19" s="357"/>
      <c r="O19" s="357"/>
      <c r="P19" s="357"/>
      <c r="Q19" s="357"/>
      <c r="R19" s="357"/>
      <c r="S19" s="357"/>
      <c r="T19" s="346"/>
      <c r="U19" s="346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</row>
    <row r="20" spans="1:43" s="41" customFormat="1" ht="20.100000000000001" customHeight="1">
      <c r="A20" s="107"/>
      <c r="B20" s="80"/>
      <c r="C20" s="17" t="s">
        <v>96</v>
      </c>
      <c r="D20" s="448" t="s">
        <v>158</v>
      </c>
      <c r="E20" s="448"/>
      <c r="F20" s="448"/>
      <c r="G20" s="79">
        <v>8135.9570000000003</v>
      </c>
      <c r="H20" s="79">
        <v>8262.4249999999993</v>
      </c>
      <c r="I20" s="79">
        <v>9563.8780000000006</v>
      </c>
      <c r="J20" s="79">
        <v>9830.5079999999998</v>
      </c>
      <c r="K20" s="5">
        <v>8856.8130000000001</v>
      </c>
      <c r="L20" s="9">
        <v>8782.0589999999993</v>
      </c>
      <c r="M20" s="342"/>
      <c r="N20" s="357"/>
      <c r="O20" s="357"/>
      <c r="P20" s="357"/>
      <c r="Q20" s="357"/>
      <c r="R20" s="357"/>
      <c r="S20" s="357"/>
      <c r="T20" s="346"/>
      <c r="U20" s="346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</row>
    <row r="21" spans="1:43" s="41" customFormat="1" ht="20.100000000000001" customHeight="1">
      <c r="A21" s="107"/>
      <c r="B21" s="80"/>
      <c r="C21" s="17" t="s">
        <v>97</v>
      </c>
      <c r="D21" s="448" t="s">
        <v>159</v>
      </c>
      <c r="E21" s="448"/>
      <c r="F21" s="448"/>
      <c r="G21" s="79">
        <v>4341.7730000000001</v>
      </c>
      <c r="H21" s="79">
        <v>4412.1369999999997</v>
      </c>
      <c r="I21" s="79">
        <v>6433.1939999999995</v>
      </c>
      <c r="J21" s="79">
        <v>5019.5060000000003</v>
      </c>
      <c r="K21" s="108">
        <f>K19-K20</f>
        <v>6217.41</v>
      </c>
      <c r="L21" s="4">
        <f>L19-L20</f>
        <v>1920.7759999999998</v>
      </c>
      <c r="M21" s="342"/>
      <c r="N21" s="357"/>
      <c r="O21" s="357"/>
      <c r="P21" s="357"/>
      <c r="Q21" s="357"/>
      <c r="R21" s="357"/>
      <c r="S21" s="357"/>
      <c r="T21" s="346"/>
      <c r="U21" s="346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</row>
    <row r="22" spans="1:43" s="41" customFormat="1" ht="20.100000000000001" customHeight="1">
      <c r="A22" s="107"/>
      <c r="B22" s="80" t="s">
        <v>98</v>
      </c>
      <c r="C22" s="448" t="s">
        <v>160</v>
      </c>
      <c r="D22" s="448"/>
      <c r="E22" s="448"/>
      <c r="F22" s="22"/>
      <c r="G22" s="79">
        <v>4641.3729999999996</v>
      </c>
      <c r="H22" s="79">
        <v>4627.8919999999998</v>
      </c>
      <c r="I22" s="79">
        <v>5254.4359999999997</v>
      </c>
      <c r="J22" s="79">
        <v>4945.1019999999999</v>
      </c>
      <c r="K22" s="108">
        <f>K23+K25</f>
        <v>4744.652</v>
      </c>
      <c r="L22" s="4">
        <f t="shared" ref="L22" si="2">L23+L25</f>
        <v>4580.8890000000001</v>
      </c>
      <c r="M22" s="342"/>
      <c r="N22" s="357"/>
      <c r="O22" s="357"/>
      <c r="P22" s="357"/>
      <c r="Q22" s="357"/>
      <c r="R22" s="357"/>
      <c r="S22" s="357"/>
      <c r="T22" s="346"/>
      <c r="U22" s="346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</row>
    <row r="23" spans="1:43" s="41" customFormat="1" ht="20.100000000000001" customHeight="1">
      <c r="A23" s="107"/>
      <c r="B23" s="80"/>
      <c r="C23" s="17" t="s">
        <v>126</v>
      </c>
      <c r="D23" s="448" t="s">
        <v>135</v>
      </c>
      <c r="E23" s="448"/>
      <c r="F23" s="448"/>
      <c r="G23" s="79">
        <v>696.85400000000004</v>
      </c>
      <c r="H23" s="79">
        <v>561.10400000000004</v>
      </c>
      <c r="I23" s="79">
        <v>623.67899999999997</v>
      </c>
      <c r="J23" s="79">
        <v>633.75400000000002</v>
      </c>
      <c r="K23" s="5">
        <v>647</v>
      </c>
      <c r="L23" s="9">
        <v>726.28599999999994</v>
      </c>
      <c r="M23" s="342"/>
      <c r="N23" s="357"/>
      <c r="O23" s="357"/>
      <c r="P23" s="357"/>
      <c r="Q23" s="357"/>
      <c r="R23" s="357"/>
      <c r="S23" s="357"/>
      <c r="T23" s="346"/>
      <c r="U23" s="346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</row>
    <row r="24" spans="1:43" s="41" customFormat="1" ht="19.5" customHeight="1">
      <c r="A24" s="107"/>
      <c r="B24" s="80"/>
      <c r="C24" s="17"/>
      <c r="D24" s="450" t="s">
        <v>136</v>
      </c>
      <c r="E24" s="450"/>
      <c r="F24" s="22"/>
      <c r="G24" s="79"/>
      <c r="H24" s="79"/>
      <c r="I24" s="79"/>
      <c r="J24" s="79"/>
      <c r="K24" s="79"/>
      <c r="L24" s="9"/>
      <c r="M24" s="342"/>
      <c r="N24" s="357"/>
      <c r="O24" s="357"/>
      <c r="P24" s="357"/>
      <c r="Q24" s="357"/>
      <c r="R24" s="357"/>
      <c r="S24" s="357"/>
      <c r="T24" s="346"/>
      <c r="U24" s="346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</row>
    <row r="25" spans="1:43" s="41" customFormat="1" ht="20.100000000000001" customHeight="1">
      <c r="A25" s="107"/>
      <c r="B25" s="80"/>
      <c r="C25" s="17" t="s">
        <v>127</v>
      </c>
      <c r="D25" s="448" t="s">
        <v>161</v>
      </c>
      <c r="E25" s="448"/>
      <c r="F25" s="448"/>
      <c r="G25" s="79">
        <v>3944.5189999999993</v>
      </c>
      <c r="H25" s="79">
        <v>4066.788</v>
      </c>
      <c r="I25" s="79">
        <v>4630.7569999999996</v>
      </c>
      <c r="J25" s="79">
        <v>4311.348</v>
      </c>
      <c r="K25" s="79">
        <v>4097.652</v>
      </c>
      <c r="L25" s="9">
        <v>3854.6030000000001</v>
      </c>
      <c r="M25" s="342"/>
      <c r="N25" s="357"/>
      <c r="O25" s="357"/>
      <c r="P25" s="357"/>
      <c r="Q25" s="357"/>
      <c r="R25" s="357"/>
      <c r="S25" s="357"/>
      <c r="T25" s="346"/>
      <c r="U25" s="346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</row>
    <row r="26" spans="1:43" s="13" customFormat="1" ht="9" customHeight="1">
      <c r="A26" s="107"/>
      <c r="B26" s="107"/>
      <c r="C26" s="22"/>
      <c r="D26" s="22"/>
      <c r="E26" s="22"/>
      <c r="F26" s="22"/>
      <c r="G26" s="12"/>
      <c r="H26" s="12"/>
      <c r="I26" s="12"/>
      <c r="J26" s="12"/>
      <c r="K26" s="79"/>
      <c r="L26" s="9"/>
      <c r="M26" s="342"/>
      <c r="N26" s="357"/>
      <c r="O26" s="357"/>
      <c r="P26" s="357"/>
      <c r="Q26" s="357"/>
      <c r="R26" s="357"/>
      <c r="S26" s="357"/>
      <c r="T26" s="346"/>
      <c r="U26" s="346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</row>
    <row r="27" spans="1:43" s="13" customFormat="1" ht="20.100000000000001" customHeight="1">
      <c r="A27" s="100" t="s">
        <v>75</v>
      </c>
      <c r="B27" s="447" t="s">
        <v>162</v>
      </c>
      <c r="C27" s="447"/>
      <c r="D27" s="447"/>
      <c r="E27" s="447"/>
      <c r="F27" s="106"/>
      <c r="G27" s="143">
        <v>41733.780999999995</v>
      </c>
      <c r="H27" s="143">
        <v>43464.528999999995</v>
      </c>
      <c r="I27" s="143">
        <v>46474.561999999991</v>
      </c>
      <c r="J27" s="143">
        <v>48960.518000000004</v>
      </c>
      <c r="K27" s="143">
        <f>K28+K29</f>
        <v>51309.042000000001</v>
      </c>
      <c r="L27" s="75">
        <f>L28+L29</f>
        <v>20209.228999999999</v>
      </c>
      <c r="M27" s="342"/>
      <c r="N27" s="357"/>
      <c r="O27" s="357"/>
      <c r="P27" s="357"/>
      <c r="Q27" s="357"/>
      <c r="R27" s="357"/>
      <c r="S27" s="357"/>
      <c r="T27" s="346"/>
      <c r="U27" s="346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</row>
    <row r="28" spans="1:43" s="41" customFormat="1" ht="20.100000000000001" customHeight="1">
      <c r="A28" s="80"/>
      <c r="B28" s="80">
        <v>4.0999999999999996</v>
      </c>
      <c r="C28" s="448" t="s">
        <v>181</v>
      </c>
      <c r="D28" s="448"/>
      <c r="E28" s="448"/>
      <c r="F28" s="22"/>
      <c r="G28" s="79">
        <v>7383.8729999999996</v>
      </c>
      <c r="H28" s="79">
        <v>7342.2420000000002</v>
      </c>
      <c r="I28" s="79">
        <v>7722.3980000000001</v>
      </c>
      <c r="J28" s="79">
        <v>8626.2099999999991</v>
      </c>
      <c r="K28" s="5">
        <v>9397.85</v>
      </c>
      <c r="L28" s="9">
        <v>4631.4359999999997</v>
      </c>
      <c r="M28" s="342"/>
      <c r="N28" s="357"/>
      <c r="O28" s="357"/>
      <c r="P28" s="357"/>
      <c r="Q28" s="357"/>
      <c r="R28" s="357"/>
      <c r="S28" s="357"/>
      <c r="T28" s="346"/>
      <c r="U28" s="346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</row>
    <row r="29" spans="1:43" s="41" customFormat="1" ht="20.100000000000001" customHeight="1">
      <c r="A29" s="80"/>
      <c r="B29" s="80">
        <v>4.2</v>
      </c>
      <c r="C29" s="448" t="s">
        <v>164</v>
      </c>
      <c r="D29" s="448"/>
      <c r="E29" s="448"/>
      <c r="F29" s="22"/>
      <c r="G29" s="79">
        <v>34349.907999999996</v>
      </c>
      <c r="H29" s="79">
        <v>36122.286999999997</v>
      </c>
      <c r="I29" s="79">
        <v>38752.164000000004</v>
      </c>
      <c r="J29" s="79">
        <v>40334.286</v>
      </c>
      <c r="K29" s="108">
        <f t="shared" ref="K29:L29" si="3">K30+K31+K32</f>
        <v>41911.192000000003</v>
      </c>
      <c r="L29" s="4">
        <f t="shared" si="3"/>
        <v>15577.793</v>
      </c>
      <c r="M29" s="342"/>
      <c r="N29" s="357"/>
      <c r="O29" s="357"/>
      <c r="P29" s="357"/>
      <c r="Q29" s="357"/>
      <c r="R29" s="357"/>
      <c r="S29" s="357"/>
      <c r="T29" s="346"/>
      <c r="U29" s="346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</row>
    <row r="30" spans="1:43" s="41" customFormat="1" ht="20.100000000000001" customHeight="1">
      <c r="A30" s="80"/>
      <c r="B30" s="109"/>
      <c r="C30" s="17" t="s">
        <v>55</v>
      </c>
      <c r="D30" s="448" t="s">
        <v>165</v>
      </c>
      <c r="E30" s="448"/>
      <c r="F30" s="448"/>
      <c r="G30" s="79">
        <v>73.358000000000004</v>
      </c>
      <c r="H30" s="79">
        <v>68.281000000000006</v>
      </c>
      <c r="I30" s="79">
        <v>101.53700000000001</v>
      </c>
      <c r="J30" s="79">
        <v>149.90799999999999</v>
      </c>
      <c r="K30" s="79">
        <v>131.80199999999999</v>
      </c>
      <c r="L30" s="9">
        <v>93.385000000000005</v>
      </c>
      <c r="M30" s="342"/>
      <c r="N30" s="357"/>
      <c r="O30" s="357"/>
      <c r="P30" s="357"/>
      <c r="Q30" s="357"/>
      <c r="R30" s="357"/>
      <c r="S30" s="357"/>
      <c r="T30" s="346"/>
      <c r="U30" s="346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</row>
    <row r="31" spans="1:43" s="41" customFormat="1" ht="20.100000000000001" customHeight="1">
      <c r="A31" s="80"/>
      <c r="B31" s="109"/>
      <c r="C31" s="17" t="s">
        <v>56</v>
      </c>
      <c r="D31" s="448" t="s">
        <v>166</v>
      </c>
      <c r="E31" s="448"/>
      <c r="F31" s="448"/>
      <c r="G31" s="79">
        <v>7835.8909999999996</v>
      </c>
      <c r="H31" s="79">
        <v>7424.9340000000002</v>
      </c>
      <c r="I31" s="79">
        <v>6868.4449999999997</v>
      </c>
      <c r="J31" s="79">
        <v>5352.9210000000003</v>
      </c>
      <c r="K31" s="79">
        <v>4456.0010000000002</v>
      </c>
      <c r="L31" s="9">
        <v>3033.2040000000002</v>
      </c>
      <c r="M31" s="342"/>
      <c r="N31" s="357"/>
      <c r="O31" s="357"/>
      <c r="P31" s="357"/>
      <c r="Q31" s="357"/>
      <c r="R31" s="357"/>
      <c r="S31" s="357"/>
      <c r="T31" s="346"/>
      <c r="U31" s="346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</row>
    <row r="32" spans="1:43" s="41" customFormat="1" ht="20.100000000000001" customHeight="1">
      <c r="A32" s="80"/>
      <c r="B32" s="80"/>
      <c r="C32" s="17" t="s">
        <v>57</v>
      </c>
      <c r="D32" s="448" t="s">
        <v>167</v>
      </c>
      <c r="E32" s="448"/>
      <c r="F32" s="448"/>
      <c r="G32" s="79">
        <v>26440.659</v>
      </c>
      <c r="H32" s="79">
        <v>28629.072</v>
      </c>
      <c r="I32" s="79">
        <v>31782.182000000001</v>
      </c>
      <c r="J32" s="79">
        <v>34831.481</v>
      </c>
      <c r="K32" s="5">
        <v>37323.389000000003</v>
      </c>
      <c r="L32" s="9">
        <v>12451.204</v>
      </c>
      <c r="M32" s="342"/>
      <c r="N32" s="357"/>
      <c r="O32" s="357"/>
      <c r="P32" s="357"/>
      <c r="Q32" s="357"/>
      <c r="R32" s="357"/>
      <c r="S32" s="357"/>
      <c r="T32" s="346"/>
      <c r="U32" s="346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</row>
    <row r="33" spans="1:43" s="13" customFormat="1" ht="9" customHeight="1">
      <c r="A33" s="80"/>
      <c r="B33" s="80"/>
      <c r="C33" s="17"/>
      <c r="D33" s="22"/>
      <c r="E33" s="22"/>
      <c r="F33" s="22"/>
      <c r="G33" s="5"/>
      <c r="H33" s="5"/>
      <c r="I33" s="5"/>
      <c r="J33" s="5"/>
      <c r="K33" s="5"/>
      <c r="L33" s="3"/>
      <c r="M33" s="342"/>
      <c r="N33" s="357"/>
      <c r="O33" s="357"/>
      <c r="P33" s="357"/>
      <c r="Q33" s="357"/>
      <c r="R33" s="357"/>
      <c r="S33" s="357"/>
      <c r="T33" s="346"/>
      <c r="U33" s="346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</row>
    <row r="34" spans="1:43" s="13" customFormat="1" ht="20.100000000000001" customHeight="1">
      <c r="A34" s="100" t="s">
        <v>76</v>
      </c>
      <c r="B34" s="447" t="s">
        <v>168</v>
      </c>
      <c r="C34" s="447"/>
      <c r="D34" s="447"/>
      <c r="E34" s="447"/>
      <c r="F34" s="106"/>
      <c r="G34" s="143">
        <v>10548.64</v>
      </c>
      <c r="H34" s="143">
        <v>12220.789000000001</v>
      </c>
      <c r="I34" s="143">
        <v>16794.169000000002</v>
      </c>
      <c r="J34" s="143">
        <v>11616.022999999999</v>
      </c>
      <c r="K34" s="143">
        <v>5582.8720000000003</v>
      </c>
      <c r="L34" s="2">
        <v>3822.893</v>
      </c>
      <c r="M34" s="342"/>
      <c r="N34" s="357"/>
      <c r="O34" s="357"/>
      <c r="P34" s="357"/>
      <c r="Q34" s="357"/>
      <c r="R34" s="357"/>
      <c r="S34" s="357"/>
      <c r="T34" s="346"/>
      <c r="U34" s="346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</row>
    <row r="35" spans="1:43" s="13" customFormat="1" ht="9" customHeight="1">
      <c r="A35" s="107"/>
      <c r="B35" s="80"/>
      <c r="C35" s="22"/>
      <c r="D35" s="22"/>
      <c r="E35" s="22"/>
      <c r="F35" s="22"/>
      <c r="G35" s="180"/>
      <c r="H35" s="180"/>
      <c r="I35" s="180"/>
      <c r="J35" s="180"/>
      <c r="K35" s="180"/>
      <c r="L35" s="11"/>
      <c r="M35" s="342"/>
      <c r="N35" s="357"/>
      <c r="O35" s="357"/>
      <c r="P35" s="357"/>
      <c r="Q35" s="357"/>
      <c r="R35" s="357"/>
      <c r="S35" s="357"/>
      <c r="T35" s="346"/>
      <c r="U35" s="346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</row>
    <row r="36" spans="1:43" s="13" customFormat="1" ht="20.100000000000001" customHeight="1">
      <c r="A36" s="100" t="s">
        <v>77</v>
      </c>
      <c r="B36" s="447" t="s">
        <v>17</v>
      </c>
      <c r="C36" s="447"/>
      <c r="D36" s="447"/>
      <c r="E36" s="447"/>
      <c r="F36" s="106"/>
      <c r="G36" s="143">
        <v>9222.2729999999992</v>
      </c>
      <c r="H36" s="143">
        <v>9270.6059999999998</v>
      </c>
      <c r="I36" s="143">
        <v>9808.9660000000003</v>
      </c>
      <c r="J36" s="143">
        <v>9883.1949999999997</v>
      </c>
      <c r="K36" s="143">
        <v>9735.6360000000004</v>
      </c>
      <c r="L36" s="2">
        <v>9349.0149999999994</v>
      </c>
      <c r="M36" s="342"/>
      <c r="N36" s="357"/>
      <c r="O36" s="357"/>
      <c r="P36" s="357"/>
      <c r="Q36" s="357"/>
      <c r="R36" s="357"/>
      <c r="S36" s="357"/>
      <c r="T36" s="346"/>
      <c r="U36" s="346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</row>
    <row r="37" spans="1:43" s="41" customFormat="1" ht="20.100000000000001" customHeight="1">
      <c r="A37" s="107"/>
      <c r="B37" s="449" t="s">
        <v>5</v>
      </c>
      <c r="C37" s="449"/>
      <c r="D37" s="449"/>
      <c r="E37" s="449"/>
      <c r="F37" s="22"/>
      <c r="G37" s="24"/>
      <c r="H37" s="24"/>
      <c r="I37" s="24"/>
      <c r="J37" s="24"/>
      <c r="K37" s="180"/>
      <c r="L37" s="23"/>
      <c r="M37" s="342"/>
      <c r="N37" s="357"/>
      <c r="O37" s="357"/>
      <c r="P37" s="357"/>
      <c r="Q37" s="357"/>
      <c r="R37" s="357"/>
      <c r="S37" s="357"/>
      <c r="T37" s="346"/>
      <c r="U37" s="346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</row>
    <row r="38" spans="1:43" s="13" customFormat="1" ht="9" customHeight="1">
      <c r="A38" s="107"/>
      <c r="B38" s="107"/>
      <c r="C38" s="22"/>
      <c r="D38" s="22"/>
      <c r="E38" s="22"/>
      <c r="F38" s="22"/>
      <c r="G38" s="24"/>
      <c r="H38" s="24"/>
      <c r="I38" s="24"/>
      <c r="J38" s="24"/>
      <c r="K38" s="180"/>
      <c r="L38" s="23"/>
      <c r="M38" s="342"/>
      <c r="N38" s="357"/>
      <c r="O38" s="357"/>
      <c r="P38" s="357"/>
      <c r="Q38" s="357"/>
      <c r="R38" s="357"/>
      <c r="S38" s="357"/>
      <c r="T38" s="346"/>
      <c r="U38" s="346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</row>
    <row r="39" spans="1:43" s="13" customFormat="1" ht="20.100000000000001" customHeight="1">
      <c r="A39" s="100" t="s">
        <v>78</v>
      </c>
      <c r="B39" s="447" t="s">
        <v>169</v>
      </c>
      <c r="C39" s="447"/>
      <c r="D39" s="447"/>
      <c r="E39" s="447"/>
      <c r="F39" s="106"/>
      <c r="G39" s="143">
        <v>1681.319</v>
      </c>
      <c r="H39" s="143">
        <v>2182.1689999999999</v>
      </c>
      <c r="I39" s="143">
        <v>2370.3109999999997</v>
      </c>
      <c r="J39" s="143">
        <v>2587.8019999999997</v>
      </c>
      <c r="K39" s="143">
        <v>2764.7170000000001</v>
      </c>
      <c r="L39" s="2">
        <v>2542.4490000000001</v>
      </c>
      <c r="M39" s="342"/>
      <c r="N39" s="357"/>
      <c r="O39" s="357"/>
      <c r="P39" s="357"/>
      <c r="Q39" s="357"/>
      <c r="R39" s="357"/>
      <c r="S39" s="357"/>
      <c r="T39" s="346"/>
      <c r="U39" s="346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</row>
    <row r="40" spans="1:43" s="13" customFormat="1" ht="9" customHeight="1">
      <c r="A40" s="107"/>
      <c r="B40" s="107"/>
      <c r="C40" s="22"/>
      <c r="D40" s="22"/>
      <c r="E40" s="22"/>
      <c r="F40" s="22"/>
      <c r="G40" s="180"/>
      <c r="H40" s="180"/>
      <c r="I40" s="180"/>
      <c r="J40" s="180"/>
      <c r="K40" s="180"/>
      <c r="L40" s="11"/>
      <c r="M40" s="342"/>
      <c r="N40" s="357"/>
      <c r="O40" s="357"/>
      <c r="P40" s="357"/>
      <c r="Q40" s="357"/>
      <c r="R40" s="357"/>
      <c r="S40" s="357"/>
      <c r="T40" s="346"/>
      <c r="U40" s="346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</row>
    <row r="41" spans="1:43" s="103" customFormat="1" ht="20.100000000000001" customHeight="1">
      <c r="A41" s="100" t="s">
        <v>79</v>
      </c>
      <c r="B41" s="447" t="s">
        <v>18</v>
      </c>
      <c r="C41" s="447"/>
      <c r="D41" s="447"/>
      <c r="E41" s="447"/>
      <c r="F41" s="106"/>
      <c r="G41" s="143">
        <v>5033.1729999999998</v>
      </c>
      <c r="H41" s="143">
        <v>5591.8280000000004</v>
      </c>
      <c r="I41" s="143">
        <v>7848.6649999999991</v>
      </c>
      <c r="J41" s="143">
        <v>8106.5329999999994</v>
      </c>
      <c r="K41" s="102">
        <f>K43+K44</f>
        <v>9198.1319999999996</v>
      </c>
      <c r="L41" s="75">
        <f>L43+L44</f>
        <v>10024.733</v>
      </c>
      <c r="M41" s="348"/>
      <c r="N41" s="357"/>
      <c r="O41" s="357"/>
      <c r="P41" s="357"/>
      <c r="Q41" s="357"/>
      <c r="R41" s="357"/>
      <c r="S41" s="357"/>
      <c r="T41" s="350"/>
      <c r="U41" s="350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</row>
    <row r="42" spans="1:43" s="41" customFormat="1" ht="20.100000000000001" customHeight="1">
      <c r="A42" s="80"/>
      <c r="B42" s="449" t="s">
        <v>7</v>
      </c>
      <c r="C42" s="449"/>
      <c r="D42" s="449"/>
      <c r="E42" s="449"/>
      <c r="F42" s="22"/>
      <c r="G42" s="5"/>
      <c r="H42" s="5"/>
      <c r="I42" s="5"/>
      <c r="J42" s="5"/>
      <c r="K42" s="5"/>
      <c r="L42" s="3"/>
      <c r="M42" s="342"/>
      <c r="N42" s="357"/>
      <c r="O42" s="357"/>
      <c r="P42" s="357"/>
      <c r="Q42" s="357"/>
      <c r="R42" s="357"/>
      <c r="S42" s="357"/>
      <c r="T42" s="346"/>
      <c r="U42" s="346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</row>
    <row r="43" spans="1:43" s="41" customFormat="1" ht="20.100000000000001" customHeight="1">
      <c r="A43" s="80"/>
      <c r="B43" s="111" t="s">
        <v>148</v>
      </c>
      <c r="C43" s="448" t="s">
        <v>170</v>
      </c>
      <c r="D43" s="448"/>
      <c r="E43" s="448"/>
      <c r="F43" s="112"/>
      <c r="G43" s="79">
        <v>2738.0459999999998</v>
      </c>
      <c r="H43" s="79">
        <v>3120.24</v>
      </c>
      <c r="I43" s="79">
        <v>4732.7449999999999</v>
      </c>
      <c r="J43" s="79">
        <v>5153.2860000000001</v>
      </c>
      <c r="K43" s="79">
        <v>6887.5119999999997</v>
      </c>
      <c r="L43" s="9">
        <v>7766.6319999999996</v>
      </c>
      <c r="M43" s="342"/>
      <c r="N43" s="357"/>
      <c r="O43" s="357"/>
      <c r="P43" s="357"/>
      <c r="Q43" s="357"/>
      <c r="R43" s="357"/>
      <c r="S43" s="357"/>
      <c r="T43" s="346"/>
      <c r="U43" s="346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</row>
    <row r="44" spans="1:43" s="41" customFormat="1" ht="18" customHeight="1">
      <c r="A44" s="80"/>
      <c r="B44" s="111" t="s">
        <v>149</v>
      </c>
      <c r="C44" s="448" t="s">
        <v>147</v>
      </c>
      <c r="D44" s="448"/>
      <c r="E44" s="448"/>
      <c r="F44" s="112"/>
      <c r="G44" s="79">
        <v>2295.127</v>
      </c>
      <c r="H44" s="79">
        <v>2471.5880000000002</v>
      </c>
      <c r="I44" s="79">
        <v>3115.92</v>
      </c>
      <c r="J44" s="79">
        <v>2953.2469999999998</v>
      </c>
      <c r="K44" s="79">
        <v>2310.62</v>
      </c>
      <c r="L44" s="9">
        <v>2258.1010000000001</v>
      </c>
      <c r="M44" s="342"/>
      <c r="N44" s="357"/>
      <c r="O44" s="357"/>
      <c r="P44" s="357"/>
      <c r="Q44" s="357"/>
      <c r="R44" s="357"/>
      <c r="S44" s="357"/>
      <c r="T44" s="346"/>
      <c r="U44" s="346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</row>
    <row r="45" spans="1:43" s="41" customFormat="1" ht="15.6" customHeight="1">
      <c r="A45" s="80"/>
      <c r="B45" s="113"/>
      <c r="C45" s="464" t="s">
        <v>146</v>
      </c>
      <c r="D45" s="464"/>
      <c r="E45" s="464"/>
      <c r="F45" s="112"/>
      <c r="G45" s="5"/>
      <c r="H45" s="5"/>
      <c r="I45" s="5"/>
      <c r="J45" s="5"/>
      <c r="K45" s="5"/>
      <c r="L45" s="3"/>
      <c r="M45" s="342"/>
      <c r="N45" s="357"/>
      <c r="O45" s="357"/>
      <c r="P45" s="357"/>
      <c r="Q45" s="357"/>
      <c r="R45" s="357"/>
      <c r="S45" s="357"/>
      <c r="T45" s="346"/>
      <c r="U45" s="346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</row>
    <row r="46" spans="1:43" s="13" customFormat="1" ht="9" customHeight="1">
      <c r="A46" s="80"/>
      <c r="B46" s="114"/>
      <c r="C46" s="22"/>
      <c r="D46" s="22"/>
      <c r="E46" s="22"/>
      <c r="F46" s="22"/>
      <c r="G46" s="5"/>
      <c r="H46" s="5"/>
      <c r="I46" s="5"/>
      <c r="J46" s="5"/>
      <c r="K46" s="5"/>
      <c r="L46" s="3"/>
      <c r="M46" s="342"/>
      <c r="N46" s="357"/>
      <c r="O46" s="357"/>
      <c r="P46" s="357"/>
      <c r="Q46" s="357"/>
      <c r="R46" s="357"/>
      <c r="S46" s="357"/>
      <c r="T46" s="346"/>
      <c r="U46" s="346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</row>
    <row r="47" spans="1:43" s="103" customFormat="1" ht="20.100000000000001" customHeight="1">
      <c r="A47" s="100" t="s">
        <v>80</v>
      </c>
      <c r="B47" s="460" t="s">
        <v>19</v>
      </c>
      <c r="C47" s="460"/>
      <c r="D47" s="460"/>
      <c r="E47" s="460"/>
      <c r="F47" s="106"/>
      <c r="G47" s="143">
        <v>12756.705</v>
      </c>
      <c r="H47" s="143">
        <v>13451.176000000001</v>
      </c>
      <c r="I47" s="143">
        <v>13052.842000000001</v>
      </c>
      <c r="J47" s="143">
        <v>13160.857</v>
      </c>
      <c r="K47" s="102">
        <f>K49+K51+K50</f>
        <v>14640.938</v>
      </c>
      <c r="L47" s="75">
        <f>L49+L51+L50</f>
        <v>16808.061000000002</v>
      </c>
      <c r="M47" s="348"/>
      <c r="N47" s="357"/>
      <c r="O47" s="357"/>
      <c r="P47" s="357"/>
      <c r="Q47" s="357"/>
      <c r="R47" s="357"/>
      <c r="S47" s="357"/>
      <c r="T47" s="346"/>
      <c r="U47" s="346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</row>
    <row r="48" spans="1:43" s="41" customFormat="1" ht="20.100000000000001" customHeight="1">
      <c r="A48" s="80"/>
      <c r="B48" s="457" t="s">
        <v>8</v>
      </c>
      <c r="C48" s="457"/>
      <c r="D48" s="457"/>
      <c r="E48" s="457"/>
      <c r="F48" s="22"/>
      <c r="G48" s="12"/>
      <c r="H48" s="12"/>
      <c r="I48" s="12"/>
      <c r="J48" s="12"/>
      <c r="K48" s="5"/>
      <c r="L48" s="9"/>
      <c r="M48" s="342"/>
      <c r="N48" s="357"/>
      <c r="O48" s="357"/>
      <c r="P48" s="357"/>
      <c r="Q48" s="357"/>
      <c r="R48" s="357"/>
      <c r="S48" s="357"/>
      <c r="T48" s="358"/>
      <c r="U48" s="358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</row>
    <row r="49" spans="1:43" s="41" customFormat="1" ht="20.100000000000001" customHeight="1">
      <c r="A49" s="80"/>
      <c r="B49" s="115">
        <v>9.1</v>
      </c>
      <c r="C49" s="462" t="s">
        <v>171</v>
      </c>
      <c r="D49" s="462"/>
      <c r="E49" s="462"/>
      <c r="F49" s="22"/>
      <c r="G49" s="79">
        <v>5043.6530000000002</v>
      </c>
      <c r="H49" s="79">
        <v>5315.7790000000005</v>
      </c>
      <c r="I49" s="79">
        <v>4747.0779999999995</v>
      </c>
      <c r="J49" s="79">
        <v>4047.8229999999999</v>
      </c>
      <c r="K49" s="5">
        <v>4687.5990000000002</v>
      </c>
      <c r="L49" s="9">
        <v>5678.6149999999998</v>
      </c>
      <c r="M49" s="342"/>
      <c r="N49" s="357"/>
      <c r="O49" s="357"/>
      <c r="P49" s="357"/>
      <c r="Q49" s="357"/>
      <c r="R49" s="357"/>
      <c r="S49" s="357"/>
      <c r="T49" s="346"/>
      <c r="U49" s="346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</row>
    <row r="50" spans="1:43" ht="20.100000000000001" customHeight="1">
      <c r="A50" s="80"/>
      <c r="B50" s="116" t="s">
        <v>91</v>
      </c>
      <c r="C50" s="462" t="s">
        <v>172</v>
      </c>
      <c r="D50" s="462"/>
      <c r="E50" s="462"/>
      <c r="F50" s="17"/>
      <c r="G50" s="79">
        <v>6540.6679999999997</v>
      </c>
      <c r="H50" s="79">
        <v>6890.68</v>
      </c>
      <c r="I50" s="79">
        <v>7102.630000000001</v>
      </c>
      <c r="J50" s="79">
        <v>7463.9489999999996</v>
      </c>
      <c r="K50" s="79">
        <v>8303.1</v>
      </c>
      <c r="L50" s="9">
        <v>9472.81</v>
      </c>
      <c r="N50" s="357"/>
      <c r="O50" s="357"/>
      <c r="P50" s="357"/>
      <c r="Q50" s="357"/>
      <c r="R50" s="357"/>
      <c r="S50" s="357"/>
      <c r="T50" s="359"/>
      <c r="U50" s="359"/>
    </row>
    <row r="51" spans="1:43" ht="20.100000000000001" customHeight="1">
      <c r="A51" s="80"/>
      <c r="B51" s="115" t="s">
        <v>99</v>
      </c>
      <c r="C51" s="448" t="s">
        <v>173</v>
      </c>
      <c r="D51" s="448"/>
      <c r="E51" s="448"/>
      <c r="F51" s="17"/>
      <c r="G51" s="79">
        <v>1172.384</v>
      </c>
      <c r="H51" s="79">
        <v>1244.7170000000001</v>
      </c>
      <c r="I51" s="79">
        <v>1203.134</v>
      </c>
      <c r="J51" s="79">
        <v>1649.079</v>
      </c>
      <c r="K51" s="79">
        <v>1650.239</v>
      </c>
      <c r="L51" s="9">
        <v>1656.636</v>
      </c>
      <c r="N51" s="357"/>
      <c r="O51" s="357"/>
      <c r="P51" s="357"/>
      <c r="Q51" s="357"/>
      <c r="R51" s="357"/>
      <c r="S51" s="357"/>
      <c r="T51" s="359"/>
      <c r="U51" s="359"/>
    </row>
    <row r="52" spans="1:43" s="144" customFormat="1" ht="9" customHeight="1">
      <c r="A52" s="80"/>
      <c r="B52" s="80"/>
      <c r="C52" s="22"/>
      <c r="D52" s="17"/>
      <c r="E52" s="17"/>
      <c r="F52" s="17"/>
      <c r="G52" s="12"/>
      <c r="H52" s="12"/>
      <c r="I52" s="12"/>
      <c r="J52" s="12"/>
      <c r="K52" s="5"/>
      <c r="L52" s="9"/>
      <c r="M52" s="343"/>
      <c r="N52" s="357"/>
      <c r="O52" s="357"/>
      <c r="P52" s="357"/>
      <c r="Q52" s="357"/>
      <c r="R52" s="357"/>
      <c r="S52" s="357"/>
      <c r="T52" s="359"/>
      <c r="U52" s="359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</row>
    <row r="53" spans="1:43" s="13" customFormat="1" ht="20.100000000000001" customHeight="1">
      <c r="A53" s="100" t="s">
        <v>81</v>
      </c>
      <c r="B53" s="117" t="s">
        <v>174</v>
      </c>
      <c r="C53" s="106"/>
      <c r="D53" s="106"/>
      <c r="E53" s="106"/>
      <c r="F53" s="106"/>
      <c r="G53" s="143">
        <v>28979.040999999997</v>
      </c>
      <c r="H53" s="143">
        <v>33462.168999999994</v>
      </c>
      <c r="I53" s="143">
        <v>29502.578000000001</v>
      </c>
      <c r="J53" s="143">
        <v>30520.030000000002</v>
      </c>
      <c r="K53" s="102">
        <f>K54+K56+K62</f>
        <v>32886.502999999997</v>
      </c>
      <c r="L53" s="75">
        <f>L54+L56+L62</f>
        <v>29844.279000000002</v>
      </c>
      <c r="M53" s="342"/>
      <c r="N53" s="357"/>
      <c r="O53" s="357"/>
      <c r="P53" s="357"/>
      <c r="Q53" s="357"/>
      <c r="R53" s="357"/>
      <c r="S53" s="357"/>
      <c r="T53" s="346"/>
      <c r="U53" s="346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</row>
    <row r="54" spans="1:43" s="81" customFormat="1" ht="20.100000000000001" customHeight="1">
      <c r="A54" s="80"/>
      <c r="B54" s="115">
        <v>10.1</v>
      </c>
      <c r="C54" s="22" t="s">
        <v>134</v>
      </c>
      <c r="D54" s="22"/>
      <c r="E54" s="22"/>
      <c r="F54" s="17"/>
      <c r="G54" s="79">
        <v>1059.9000000000001</v>
      </c>
      <c r="H54" s="79">
        <v>843.61500000000001</v>
      </c>
      <c r="I54" s="79">
        <v>860.15</v>
      </c>
      <c r="J54" s="79">
        <v>1213.2959999999998</v>
      </c>
      <c r="K54" s="5">
        <v>1973.4390000000001</v>
      </c>
      <c r="L54" s="9">
        <v>2380.9</v>
      </c>
      <c r="M54" s="351"/>
      <c r="N54" s="357"/>
      <c r="O54" s="357"/>
      <c r="P54" s="357"/>
      <c r="Q54" s="357"/>
      <c r="R54" s="357"/>
      <c r="S54" s="357"/>
      <c r="T54" s="360"/>
      <c r="U54" s="360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</row>
    <row r="55" spans="1:43" s="82" customFormat="1" ht="20.100000000000001" customHeight="1">
      <c r="A55" s="80"/>
      <c r="B55" s="115"/>
      <c r="C55" s="450" t="s">
        <v>1</v>
      </c>
      <c r="D55" s="450"/>
      <c r="E55" s="450"/>
      <c r="F55" s="17"/>
      <c r="G55" s="79"/>
      <c r="H55" s="79"/>
      <c r="I55" s="79"/>
      <c r="J55" s="79"/>
      <c r="K55" s="79"/>
      <c r="L55" s="9"/>
      <c r="M55" s="352"/>
      <c r="N55" s="357"/>
      <c r="O55" s="357"/>
      <c r="P55" s="357"/>
      <c r="Q55" s="357"/>
      <c r="R55" s="357"/>
      <c r="S55" s="357"/>
      <c r="T55" s="361"/>
      <c r="U55" s="361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</row>
    <row r="56" spans="1:43" s="82" customFormat="1" ht="19.5" customHeight="1">
      <c r="A56" s="80"/>
      <c r="B56" s="169">
        <v>10.199999999999999</v>
      </c>
      <c r="C56" s="458" t="s">
        <v>21</v>
      </c>
      <c r="D56" s="458"/>
      <c r="E56" s="458"/>
      <c r="F56" s="17"/>
      <c r="G56" s="79">
        <v>5796.2649999999994</v>
      </c>
      <c r="H56" s="79">
        <v>6539.0450000000001</v>
      </c>
      <c r="I56" s="79">
        <v>7862.5789999999997</v>
      </c>
      <c r="J56" s="79">
        <v>10054.694000000001</v>
      </c>
      <c r="K56" s="108">
        <f>K58+K59+K60</f>
        <v>11780.511</v>
      </c>
      <c r="L56" s="4">
        <f>L58+L59+L60</f>
        <v>11512.385999999999</v>
      </c>
      <c r="M56" s="352"/>
      <c r="N56" s="357"/>
      <c r="O56" s="357"/>
      <c r="P56" s="357"/>
      <c r="Q56" s="357"/>
      <c r="R56" s="357"/>
      <c r="S56" s="357"/>
      <c r="T56" s="359"/>
      <c r="U56" s="359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</row>
    <row r="57" spans="1:43" ht="20.100000000000001" customHeight="1">
      <c r="A57" s="80"/>
      <c r="B57" s="115"/>
      <c r="C57" s="450" t="s">
        <v>2</v>
      </c>
      <c r="D57" s="450"/>
      <c r="E57" s="450"/>
      <c r="F57" s="17"/>
      <c r="G57" s="79"/>
      <c r="H57" s="79"/>
      <c r="I57" s="79"/>
      <c r="J57" s="79"/>
      <c r="K57" s="5"/>
      <c r="L57" s="9"/>
      <c r="N57" s="357"/>
      <c r="O57" s="357"/>
      <c r="P57" s="357"/>
      <c r="Q57" s="357"/>
      <c r="R57" s="357"/>
      <c r="S57" s="357"/>
      <c r="T57" s="361"/>
      <c r="U57" s="361"/>
    </row>
    <row r="58" spans="1:43" ht="20.100000000000001" customHeight="1">
      <c r="A58" s="80"/>
      <c r="B58" s="115"/>
      <c r="C58" s="17" t="s">
        <v>49</v>
      </c>
      <c r="D58" s="448" t="s">
        <v>175</v>
      </c>
      <c r="E58" s="448"/>
      <c r="F58" s="448"/>
      <c r="G58" s="79">
        <v>511.86500000000001</v>
      </c>
      <c r="H58" s="79">
        <v>593.86400000000003</v>
      </c>
      <c r="I58" s="79">
        <v>663.52099999999996</v>
      </c>
      <c r="J58" s="79">
        <v>775.52200000000005</v>
      </c>
      <c r="K58" s="79">
        <v>802.13199999999995</v>
      </c>
      <c r="L58" s="9">
        <v>690.81</v>
      </c>
      <c r="N58" s="357"/>
      <c r="O58" s="357"/>
      <c r="P58" s="357"/>
      <c r="Q58" s="357"/>
      <c r="R58" s="357"/>
      <c r="S58" s="357"/>
      <c r="T58" s="359"/>
      <c r="U58" s="359"/>
    </row>
    <row r="59" spans="1:43" ht="20.100000000000001" customHeight="1">
      <c r="A59" s="80"/>
      <c r="B59" s="115"/>
      <c r="C59" s="17" t="s">
        <v>50</v>
      </c>
      <c r="D59" s="448" t="s">
        <v>182</v>
      </c>
      <c r="E59" s="448"/>
      <c r="F59" s="448"/>
      <c r="G59" s="79">
        <v>392.41399999999999</v>
      </c>
      <c r="H59" s="79">
        <v>406.11700000000002</v>
      </c>
      <c r="I59" s="79">
        <v>770.44399999999996</v>
      </c>
      <c r="J59" s="79">
        <v>829.92799999999988</v>
      </c>
      <c r="K59" s="79">
        <v>817.10299999999995</v>
      </c>
      <c r="L59" s="9">
        <v>719.19500000000005</v>
      </c>
      <c r="N59" s="357"/>
      <c r="O59" s="357"/>
      <c r="P59" s="357"/>
      <c r="Q59" s="357"/>
      <c r="R59" s="357"/>
      <c r="S59" s="357"/>
      <c r="T59" s="359"/>
      <c r="U59" s="359"/>
    </row>
    <row r="60" spans="1:43" ht="21" customHeight="1">
      <c r="A60" s="80"/>
      <c r="B60" s="115"/>
      <c r="C60" s="17" t="s">
        <v>51</v>
      </c>
      <c r="D60" s="448" t="s">
        <v>132</v>
      </c>
      <c r="E60" s="448"/>
      <c r="F60" s="448"/>
      <c r="G60" s="79">
        <v>4891.9859999999999</v>
      </c>
      <c r="H60" s="79">
        <v>5539.0640000000003</v>
      </c>
      <c r="I60" s="79">
        <v>6428.6139999999996</v>
      </c>
      <c r="J60" s="79">
        <v>8449.2440000000006</v>
      </c>
      <c r="K60" s="5">
        <v>10161.276</v>
      </c>
      <c r="L60" s="9">
        <v>10102.380999999999</v>
      </c>
      <c r="N60" s="357"/>
      <c r="O60" s="357"/>
      <c r="P60" s="357"/>
      <c r="Q60" s="357"/>
      <c r="R60" s="357"/>
      <c r="S60" s="357"/>
      <c r="T60" s="359"/>
      <c r="U60" s="359"/>
    </row>
    <row r="61" spans="1:43" ht="20.100000000000001" customHeight="1">
      <c r="A61" s="80"/>
      <c r="B61" s="115"/>
      <c r="C61" s="17"/>
      <c r="D61" s="450" t="s">
        <v>133</v>
      </c>
      <c r="E61" s="450"/>
      <c r="F61" s="450"/>
      <c r="G61" s="79"/>
      <c r="H61" s="79"/>
      <c r="I61" s="79"/>
      <c r="J61" s="79"/>
      <c r="K61" s="79"/>
      <c r="L61" s="9"/>
      <c r="N61" s="357"/>
      <c r="O61" s="357"/>
      <c r="P61" s="357"/>
      <c r="Q61" s="357"/>
      <c r="R61" s="357"/>
      <c r="S61" s="357"/>
      <c r="T61" s="359"/>
      <c r="U61" s="359"/>
    </row>
    <row r="62" spans="1:43" s="82" customFormat="1" ht="19.5" customHeight="1">
      <c r="A62" s="80"/>
      <c r="B62" s="115">
        <v>10.3</v>
      </c>
      <c r="C62" s="463" t="s">
        <v>131</v>
      </c>
      <c r="D62" s="463"/>
      <c r="E62" s="463"/>
      <c r="F62" s="17"/>
      <c r="G62" s="79">
        <v>22122.876</v>
      </c>
      <c r="H62" s="79">
        <v>26079.508999999998</v>
      </c>
      <c r="I62" s="79">
        <v>20779.849000000002</v>
      </c>
      <c r="J62" s="79">
        <v>19252.04</v>
      </c>
      <c r="K62" s="108">
        <f>K65+K67+K68</f>
        <v>19132.553</v>
      </c>
      <c r="L62" s="4">
        <f>L65+L67+L68</f>
        <v>15950.993000000002</v>
      </c>
      <c r="M62" s="352"/>
      <c r="N62" s="357"/>
      <c r="O62" s="357"/>
      <c r="P62" s="357"/>
      <c r="Q62" s="357"/>
      <c r="R62" s="357"/>
      <c r="S62" s="357"/>
      <c r="T62" s="361"/>
      <c r="U62" s="361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  <c r="AO62" s="352"/>
      <c r="AP62" s="352"/>
      <c r="AQ62" s="352"/>
    </row>
    <row r="63" spans="1:43" s="82" customFormat="1" ht="15" customHeight="1">
      <c r="A63" s="80"/>
      <c r="B63" s="115"/>
      <c r="C63" s="16" t="s">
        <v>129</v>
      </c>
      <c r="D63" s="118"/>
      <c r="E63" s="118"/>
      <c r="F63" s="17"/>
      <c r="G63" s="79"/>
      <c r="H63" s="79"/>
      <c r="I63" s="79"/>
      <c r="J63" s="79"/>
      <c r="K63" s="79"/>
      <c r="L63" s="9"/>
      <c r="M63" s="352"/>
      <c r="N63" s="357"/>
      <c r="O63" s="357"/>
      <c r="P63" s="357"/>
      <c r="Q63" s="357"/>
      <c r="R63" s="357"/>
      <c r="S63" s="357"/>
      <c r="T63" s="361"/>
      <c r="U63" s="361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</row>
    <row r="64" spans="1:43" ht="20.100000000000001" customHeight="1">
      <c r="A64" s="80"/>
      <c r="B64" s="80"/>
      <c r="C64" s="450" t="s">
        <v>10</v>
      </c>
      <c r="D64" s="450"/>
      <c r="E64" s="450"/>
      <c r="F64" s="17"/>
      <c r="G64" s="79"/>
      <c r="H64" s="79"/>
      <c r="I64" s="79"/>
      <c r="J64" s="79"/>
      <c r="K64" s="5"/>
      <c r="L64" s="9"/>
      <c r="N64" s="357"/>
      <c r="O64" s="357"/>
      <c r="P64" s="357"/>
      <c r="Q64" s="357"/>
      <c r="R64" s="357"/>
      <c r="S64" s="357"/>
      <c r="T64" s="361"/>
      <c r="U64" s="361"/>
    </row>
    <row r="65" spans="1:43" s="81" customFormat="1" ht="20.100000000000001" customHeight="1">
      <c r="A65" s="80"/>
      <c r="B65" s="80"/>
      <c r="C65" s="17" t="s">
        <v>52</v>
      </c>
      <c r="D65" s="452" t="s">
        <v>130</v>
      </c>
      <c r="E65" s="452"/>
      <c r="F65" s="17"/>
      <c r="G65" s="79">
        <v>10550.290999999999</v>
      </c>
      <c r="H65" s="79">
        <v>14183.075999999999</v>
      </c>
      <c r="I65" s="79">
        <v>8878.018</v>
      </c>
      <c r="J65" s="79">
        <v>7820.0659999999998</v>
      </c>
      <c r="K65" s="79">
        <v>7424.7079999999996</v>
      </c>
      <c r="L65" s="9">
        <v>6331.4340000000002</v>
      </c>
      <c r="M65" s="351"/>
      <c r="N65" s="357"/>
      <c r="O65" s="357"/>
      <c r="P65" s="357"/>
      <c r="Q65" s="357"/>
      <c r="R65" s="357"/>
      <c r="S65" s="357"/>
      <c r="T65" s="360"/>
      <c r="U65" s="360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  <c r="AM65" s="351"/>
      <c r="AN65" s="351"/>
      <c r="AO65" s="351"/>
      <c r="AP65" s="351"/>
      <c r="AQ65" s="351"/>
    </row>
    <row r="66" spans="1:43" ht="19.5" customHeight="1">
      <c r="A66" s="80"/>
      <c r="B66" s="80"/>
      <c r="C66" s="17"/>
      <c r="D66" s="450" t="s">
        <v>60</v>
      </c>
      <c r="E66" s="450"/>
      <c r="F66" s="450"/>
      <c r="G66" s="79"/>
      <c r="H66" s="79"/>
      <c r="I66" s="79"/>
      <c r="J66" s="79"/>
      <c r="K66" s="79"/>
      <c r="L66" s="9"/>
      <c r="N66" s="357"/>
      <c r="O66" s="357"/>
      <c r="P66" s="357"/>
      <c r="Q66" s="357"/>
      <c r="R66" s="357"/>
      <c r="S66" s="357"/>
      <c r="T66" s="361"/>
      <c r="U66" s="361"/>
    </row>
    <row r="67" spans="1:43" ht="20.100000000000001" customHeight="1">
      <c r="A67" s="80"/>
      <c r="B67" s="80"/>
      <c r="C67" s="17" t="s">
        <v>53</v>
      </c>
      <c r="D67" s="448" t="s">
        <v>177</v>
      </c>
      <c r="E67" s="448"/>
      <c r="F67" s="448"/>
      <c r="G67" s="79">
        <v>2681.6970000000001</v>
      </c>
      <c r="H67" s="79">
        <v>2746.4450000000002</v>
      </c>
      <c r="I67" s="79">
        <v>2249.9349999999999</v>
      </c>
      <c r="J67" s="79">
        <v>1761.5849999999998</v>
      </c>
      <c r="K67" s="5">
        <v>2522.9560000000001</v>
      </c>
      <c r="L67" s="9">
        <v>2117.2330000000002</v>
      </c>
      <c r="N67" s="357"/>
      <c r="O67" s="357"/>
      <c r="P67" s="357"/>
      <c r="Q67" s="357"/>
      <c r="R67" s="357"/>
      <c r="S67" s="357"/>
      <c r="T67" s="359"/>
      <c r="U67" s="359"/>
    </row>
    <row r="68" spans="1:43" s="81" customFormat="1" ht="19.5" customHeight="1">
      <c r="A68" s="80"/>
      <c r="B68" s="80"/>
      <c r="C68" s="17" t="s">
        <v>54</v>
      </c>
      <c r="D68" s="452" t="s">
        <v>128</v>
      </c>
      <c r="E68" s="452"/>
      <c r="F68" s="17"/>
      <c r="G68" s="79">
        <v>8890.8880000000008</v>
      </c>
      <c r="H68" s="79">
        <v>9149.9879999999994</v>
      </c>
      <c r="I68" s="79">
        <v>9651.8960000000006</v>
      </c>
      <c r="J68" s="79">
        <v>9670.389000000001</v>
      </c>
      <c r="K68" s="79">
        <v>9184.8889999999992</v>
      </c>
      <c r="L68" s="9">
        <v>7502.326</v>
      </c>
      <c r="M68" s="351"/>
      <c r="N68" s="357"/>
      <c r="O68" s="357"/>
      <c r="P68" s="357"/>
      <c r="Q68" s="357"/>
      <c r="R68" s="357"/>
      <c r="S68" s="357"/>
      <c r="T68" s="359"/>
      <c r="U68" s="359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</row>
    <row r="69" spans="1:43" s="81" customFormat="1" ht="15" customHeight="1">
      <c r="A69" s="80"/>
      <c r="B69" s="80"/>
      <c r="C69" s="17"/>
      <c r="D69" s="452" t="s">
        <v>129</v>
      </c>
      <c r="E69" s="452"/>
      <c r="F69" s="17"/>
      <c r="G69" s="79"/>
      <c r="H69" s="79"/>
      <c r="I69" s="79"/>
      <c r="J69" s="79"/>
      <c r="K69" s="79"/>
      <c r="L69" s="9"/>
      <c r="M69" s="351"/>
      <c r="N69" s="357"/>
      <c r="O69" s="357"/>
      <c r="P69" s="357"/>
      <c r="Q69" s="357"/>
      <c r="R69" s="357"/>
      <c r="S69" s="357"/>
      <c r="T69" s="359"/>
      <c r="U69" s="359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1"/>
      <c r="AQ69" s="351"/>
    </row>
    <row r="70" spans="1:43" ht="19.5" customHeight="1">
      <c r="A70" s="80"/>
      <c r="B70" s="80"/>
      <c r="C70" s="17"/>
      <c r="D70" s="450" t="s">
        <v>90</v>
      </c>
      <c r="E70" s="450"/>
      <c r="F70" s="450"/>
      <c r="G70" s="79"/>
      <c r="H70" s="79"/>
      <c r="I70" s="79"/>
      <c r="J70" s="79"/>
      <c r="K70" s="79"/>
      <c r="L70" s="9"/>
      <c r="N70" s="357"/>
      <c r="O70" s="357"/>
      <c r="P70" s="357"/>
      <c r="Q70" s="357"/>
      <c r="R70" s="357"/>
      <c r="S70" s="357"/>
      <c r="T70" s="361"/>
      <c r="U70" s="361"/>
    </row>
    <row r="71" spans="1:43" s="144" customFormat="1" ht="9" customHeight="1">
      <c r="A71" s="80"/>
      <c r="B71" s="80"/>
      <c r="C71" s="17"/>
      <c r="D71" s="105"/>
      <c r="E71" s="105"/>
      <c r="F71" s="105"/>
      <c r="G71" s="5"/>
      <c r="H71" s="5"/>
      <c r="I71" s="5"/>
      <c r="J71" s="5"/>
      <c r="K71" s="5"/>
      <c r="L71" s="3"/>
      <c r="M71" s="343"/>
      <c r="N71" s="357"/>
      <c r="O71" s="357"/>
      <c r="P71" s="357"/>
      <c r="Q71" s="357"/>
      <c r="R71" s="357"/>
      <c r="S71" s="357"/>
      <c r="T71" s="359"/>
      <c r="U71" s="359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43"/>
      <c r="AP71" s="343"/>
      <c r="AQ71" s="343"/>
    </row>
    <row r="72" spans="1:43" s="103" customFormat="1" ht="20.100000000000001" customHeight="1">
      <c r="A72" s="100" t="s">
        <v>82</v>
      </c>
      <c r="B72" s="460" t="s">
        <v>22</v>
      </c>
      <c r="C72" s="460"/>
      <c r="D72" s="460"/>
      <c r="E72" s="460"/>
      <c r="F72" s="106"/>
      <c r="G72" s="143">
        <v>3182.9169999999999</v>
      </c>
      <c r="H72" s="143">
        <v>3196.4490000000001</v>
      </c>
      <c r="I72" s="143">
        <v>3454.1109999999999</v>
      </c>
      <c r="J72" s="143">
        <v>3307.0590000000002</v>
      </c>
      <c r="K72" s="289">
        <f>K74+K76</f>
        <v>3336.8009999999999</v>
      </c>
      <c r="L72" s="75">
        <f>L74+L76</f>
        <v>2891.94</v>
      </c>
      <c r="M72" s="348"/>
      <c r="N72" s="357"/>
      <c r="O72" s="357"/>
      <c r="P72" s="357"/>
      <c r="Q72" s="357"/>
      <c r="R72" s="357"/>
      <c r="S72" s="357"/>
      <c r="T72" s="350"/>
      <c r="U72" s="350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</row>
    <row r="73" spans="1:43" s="41" customFormat="1" ht="20.100000000000001" customHeight="1">
      <c r="A73" s="80"/>
      <c r="B73" s="449" t="s">
        <v>11</v>
      </c>
      <c r="C73" s="449"/>
      <c r="D73" s="449"/>
      <c r="E73" s="449"/>
      <c r="F73" s="22"/>
      <c r="G73" s="5"/>
      <c r="H73" s="5"/>
      <c r="I73" s="5"/>
      <c r="J73" s="5"/>
      <c r="K73" s="5"/>
      <c r="L73" s="3"/>
      <c r="M73" s="342"/>
      <c r="N73" s="357"/>
      <c r="O73" s="357"/>
      <c r="P73" s="357"/>
      <c r="Q73" s="357"/>
      <c r="R73" s="357"/>
      <c r="S73" s="357"/>
      <c r="T73" s="358"/>
      <c r="U73" s="358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342"/>
      <c r="AK73" s="342"/>
      <c r="AL73" s="342"/>
      <c r="AM73" s="342"/>
      <c r="AN73" s="342"/>
      <c r="AO73" s="342"/>
      <c r="AP73" s="342"/>
      <c r="AQ73" s="342"/>
    </row>
    <row r="74" spans="1:43" s="41" customFormat="1" ht="17.100000000000001" customHeight="1">
      <c r="A74" s="80"/>
      <c r="B74" s="115" t="s">
        <v>139</v>
      </c>
      <c r="C74" s="448" t="s">
        <v>141</v>
      </c>
      <c r="D74" s="448"/>
      <c r="E74" s="448"/>
      <c r="F74" s="22"/>
      <c r="G74" s="108">
        <v>653.71400000000006</v>
      </c>
      <c r="H74" s="108">
        <v>650.1</v>
      </c>
      <c r="I74" s="108">
        <v>742.03</v>
      </c>
      <c r="J74" s="108">
        <v>672.596</v>
      </c>
      <c r="K74" s="108">
        <v>785.73199999999997</v>
      </c>
      <c r="L74" s="4">
        <v>319.90199999999999</v>
      </c>
      <c r="M74" s="342"/>
      <c r="N74" s="357"/>
      <c r="O74" s="357"/>
      <c r="P74" s="357"/>
      <c r="Q74" s="357"/>
      <c r="R74" s="357"/>
      <c r="S74" s="357"/>
      <c r="T74" s="346"/>
      <c r="U74" s="346"/>
      <c r="V74" s="342"/>
      <c r="W74" s="342"/>
      <c r="X74" s="342"/>
      <c r="Y74" s="342"/>
      <c r="Z74" s="342"/>
      <c r="AA74" s="342"/>
      <c r="AB74" s="342"/>
      <c r="AC74" s="342"/>
      <c r="AD74" s="342"/>
      <c r="AE74" s="342"/>
      <c r="AF74" s="342"/>
      <c r="AG74" s="342"/>
      <c r="AH74" s="342"/>
      <c r="AI74" s="342"/>
      <c r="AJ74" s="342"/>
      <c r="AK74" s="342"/>
      <c r="AL74" s="342"/>
      <c r="AM74" s="342"/>
      <c r="AN74" s="342"/>
      <c r="AO74" s="342"/>
      <c r="AP74" s="342"/>
      <c r="AQ74" s="342"/>
    </row>
    <row r="75" spans="1:43" s="41" customFormat="1" ht="19.5" customHeight="1">
      <c r="A75" s="80"/>
      <c r="B75" s="115"/>
      <c r="C75" s="451" t="s">
        <v>142</v>
      </c>
      <c r="D75" s="451"/>
      <c r="E75" s="451"/>
      <c r="F75" s="22"/>
      <c r="G75" s="137"/>
      <c r="H75" s="137"/>
      <c r="I75" s="137"/>
      <c r="J75" s="108"/>
      <c r="K75" s="108"/>
      <c r="L75" s="4"/>
      <c r="M75" s="342"/>
      <c r="N75" s="357"/>
      <c r="O75" s="357"/>
      <c r="P75" s="357"/>
      <c r="Q75" s="357"/>
      <c r="R75" s="357"/>
      <c r="S75" s="357"/>
      <c r="T75" s="346"/>
      <c r="U75" s="346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2"/>
      <c r="AP75" s="342"/>
      <c r="AQ75" s="342"/>
    </row>
    <row r="76" spans="1:43" ht="17.45" customHeight="1">
      <c r="A76" s="80"/>
      <c r="B76" s="116" t="s">
        <v>140</v>
      </c>
      <c r="C76" s="448" t="s">
        <v>144</v>
      </c>
      <c r="D76" s="448"/>
      <c r="E76" s="448"/>
      <c r="F76" s="17"/>
      <c r="G76" s="108">
        <v>2529.2020000000002</v>
      </c>
      <c r="H76" s="108">
        <v>2546.348</v>
      </c>
      <c r="I76" s="108">
        <v>2712.1550000000002</v>
      </c>
      <c r="J76" s="108">
        <v>2634.4630000000002</v>
      </c>
      <c r="K76" s="108">
        <v>2551.069</v>
      </c>
      <c r="L76" s="4">
        <v>2572.038</v>
      </c>
      <c r="N76" s="357"/>
      <c r="O76" s="357"/>
      <c r="P76" s="357"/>
      <c r="Q76" s="357"/>
      <c r="R76" s="357"/>
      <c r="S76" s="357"/>
      <c r="T76" s="359"/>
      <c r="U76" s="359"/>
    </row>
    <row r="77" spans="1:43" ht="17.100000000000001" customHeight="1">
      <c r="A77" s="80"/>
      <c r="B77" s="116"/>
      <c r="C77" s="448" t="s">
        <v>145</v>
      </c>
      <c r="D77" s="448"/>
      <c r="E77" s="448"/>
      <c r="F77" s="17"/>
      <c r="G77" s="108"/>
      <c r="H77" s="108"/>
      <c r="I77" s="108"/>
      <c r="J77" s="108"/>
      <c r="K77" s="108"/>
      <c r="L77" s="4"/>
      <c r="N77" s="357"/>
      <c r="O77" s="357"/>
      <c r="P77" s="357"/>
      <c r="Q77" s="357"/>
      <c r="R77" s="357"/>
      <c r="S77" s="357"/>
      <c r="T77" s="359"/>
      <c r="U77" s="359"/>
    </row>
    <row r="78" spans="1:43" ht="20.100000000000001" customHeight="1">
      <c r="A78" s="80"/>
      <c r="B78" s="116"/>
      <c r="C78" s="451" t="s">
        <v>143</v>
      </c>
      <c r="D78" s="451"/>
      <c r="E78" s="451"/>
      <c r="F78" s="17"/>
      <c r="G78" s="108"/>
      <c r="H78" s="108"/>
      <c r="I78" s="108"/>
      <c r="J78" s="108"/>
      <c r="K78" s="108"/>
      <c r="L78" s="4"/>
      <c r="N78" s="357"/>
      <c r="O78" s="357"/>
      <c r="P78" s="357"/>
      <c r="Q78" s="357"/>
      <c r="R78" s="357"/>
      <c r="S78" s="357"/>
      <c r="T78" s="359"/>
      <c r="U78" s="359"/>
    </row>
    <row r="79" spans="1:43" s="13" customFormat="1" ht="9" customHeight="1">
      <c r="A79" s="80"/>
      <c r="B79" s="114"/>
      <c r="C79" s="119"/>
      <c r="D79" s="119"/>
      <c r="E79" s="119"/>
      <c r="F79" s="22"/>
      <c r="G79" s="5"/>
      <c r="H79" s="5"/>
      <c r="I79" s="5"/>
      <c r="J79" s="5"/>
      <c r="K79" s="5"/>
      <c r="L79" s="3"/>
      <c r="M79" s="342"/>
      <c r="N79" s="357"/>
      <c r="O79" s="357"/>
      <c r="P79" s="357"/>
      <c r="Q79" s="357"/>
      <c r="R79" s="357"/>
      <c r="S79" s="357"/>
      <c r="T79" s="346"/>
      <c r="U79" s="346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</row>
    <row r="80" spans="1:43" s="121" customFormat="1" ht="20.100000000000001" customHeight="1">
      <c r="A80" s="100" t="s">
        <v>83</v>
      </c>
      <c r="B80" s="447" t="s">
        <v>23</v>
      </c>
      <c r="C80" s="447"/>
      <c r="D80" s="447"/>
      <c r="E80" s="447"/>
      <c r="F80" s="120"/>
      <c r="G80" s="143">
        <v>971.43499999999995</v>
      </c>
      <c r="H80" s="143">
        <v>1030.009</v>
      </c>
      <c r="I80" s="143">
        <v>1798.9870000000001</v>
      </c>
      <c r="J80" s="143">
        <v>1067.0540000000001</v>
      </c>
      <c r="K80" s="290">
        <v>1067.261</v>
      </c>
      <c r="L80" s="2">
        <v>933.36800000000005</v>
      </c>
      <c r="M80" s="351"/>
      <c r="N80" s="357"/>
      <c r="O80" s="357"/>
      <c r="P80" s="357"/>
      <c r="Q80" s="357"/>
      <c r="R80" s="357"/>
      <c r="S80" s="357"/>
      <c r="T80" s="360"/>
      <c r="U80" s="360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</row>
    <row r="81" spans="1:21" ht="20.100000000000001" customHeight="1">
      <c r="A81" s="80"/>
      <c r="B81" s="449" t="s">
        <v>12</v>
      </c>
      <c r="C81" s="449"/>
      <c r="D81" s="449"/>
      <c r="E81" s="449"/>
      <c r="F81" s="17"/>
      <c r="G81" s="145"/>
      <c r="H81" s="145"/>
      <c r="I81" s="145"/>
      <c r="J81" s="145"/>
      <c r="K81" s="146"/>
      <c r="L81" s="3"/>
      <c r="N81" s="357"/>
      <c r="O81" s="357"/>
      <c r="P81" s="357"/>
      <c r="Q81" s="357"/>
      <c r="R81" s="357"/>
      <c r="S81" s="357"/>
      <c r="T81" s="361"/>
      <c r="U81" s="361"/>
    </row>
    <row r="82" spans="1:21" ht="16.5" customHeight="1">
      <c r="A82" s="80"/>
      <c r="B82" s="114"/>
      <c r="C82" s="17"/>
      <c r="D82" s="17"/>
      <c r="E82" s="17"/>
      <c r="F82" s="17"/>
      <c r="G82" s="79"/>
      <c r="H82" s="79"/>
      <c r="I82" s="79"/>
      <c r="J82" s="79"/>
      <c r="K82" s="146"/>
      <c r="L82" s="9"/>
      <c r="N82" s="357"/>
      <c r="O82" s="357"/>
      <c r="P82" s="357"/>
      <c r="Q82" s="357"/>
      <c r="R82" s="357"/>
      <c r="S82" s="357"/>
      <c r="T82" s="359"/>
      <c r="U82" s="359"/>
    </row>
    <row r="83" spans="1:21" ht="16.5" customHeight="1">
      <c r="A83" s="147"/>
      <c r="B83" s="148"/>
      <c r="C83" s="149"/>
      <c r="D83" s="149"/>
      <c r="E83" s="149"/>
      <c r="F83" s="149"/>
      <c r="G83" s="150"/>
      <c r="H83" s="150"/>
      <c r="I83" s="150"/>
      <c r="J83" s="151"/>
      <c r="K83" s="151"/>
      <c r="L83" s="333"/>
      <c r="N83" s="357"/>
      <c r="O83" s="357"/>
      <c r="P83" s="357"/>
      <c r="Q83" s="357"/>
      <c r="R83" s="357"/>
      <c r="S83" s="357"/>
      <c r="T83" s="359"/>
      <c r="U83" s="359"/>
    </row>
    <row r="84" spans="1:21" ht="16.5" customHeight="1">
      <c r="A84" s="147"/>
      <c r="B84" s="148"/>
      <c r="C84" s="149"/>
      <c r="D84" s="149"/>
      <c r="E84" s="149"/>
      <c r="F84" s="149"/>
      <c r="G84" s="150"/>
      <c r="H84" s="150"/>
      <c r="I84" s="150"/>
      <c r="J84" s="151"/>
      <c r="K84" s="151"/>
      <c r="L84" s="333"/>
      <c r="N84" s="357"/>
      <c r="O84" s="357"/>
      <c r="P84" s="357"/>
      <c r="Q84" s="357"/>
      <c r="R84" s="357"/>
      <c r="S84" s="357"/>
      <c r="T84" s="359"/>
      <c r="U84" s="359"/>
    </row>
    <row r="85" spans="1:21" ht="16.5" customHeight="1">
      <c r="A85" s="456">
        <v>23</v>
      </c>
      <c r="B85" s="456"/>
      <c r="C85" s="456"/>
      <c r="D85" s="456"/>
      <c r="E85" s="456"/>
      <c r="F85" s="456"/>
      <c r="G85" s="456"/>
      <c r="H85" s="456"/>
      <c r="I85" s="456"/>
      <c r="J85" s="456"/>
      <c r="K85" s="456"/>
      <c r="L85" s="334"/>
      <c r="N85" s="357"/>
      <c r="O85" s="357"/>
      <c r="P85" s="357"/>
      <c r="Q85" s="357"/>
      <c r="R85" s="357"/>
      <c r="S85" s="357"/>
      <c r="T85" s="359"/>
      <c r="U85" s="359"/>
    </row>
    <row r="86" spans="1:21" ht="15.75">
      <c r="N86" s="346"/>
      <c r="O86" s="346"/>
      <c r="P86" s="346"/>
      <c r="Q86" s="346"/>
      <c r="R86" s="346"/>
      <c r="S86" s="346"/>
      <c r="T86" s="359"/>
      <c r="U86" s="359"/>
    </row>
  </sheetData>
  <sheetProtection algorithmName="SHA-512" hashValue="AaYIhQWNuf+7F0xMFZEjDTCpY4bG98Il7IV50Z1CQbRZpaRjLMZyqwpkIPwXmOaD+qhKf2+Hn1ZoXAE/ZcppKg==" saltValue="bgEul9B6cQSCvztlbL8Nrg==" spinCount="100000" sheet="1" objects="1" scenarios="1"/>
  <mergeCells count="64">
    <mergeCell ref="A85:K85"/>
    <mergeCell ref="A5:F5"/>
    <mergeCell ref="B13:E13"/>
    <mergeCell ref="B47:E47"/>
    <mergeCell ref="B48:E48"/>
    <mergeCell ref="C56:E56"/>
    <mergeCell ref="C57:E57"/>
    <mergeCell ref="B72:E72"/>
    <mergeCell ref="C64:E64"/>
    <mergeCell ref="D60:F60"/>
    <mergeCell ref="D25:F25"/>
    <mergeCell ref="B27:E27"/>
    <mergeCell ref="C28:E28"/>
    <mergeCell ref="C29:E29"/>
    <mergeCell ref="D30:F30"/>
    <mergeCell ref="D31:F31"/>
    <mergeCell ref="C22:E22"/>
    <mergeCell ref="D23:F23"/>
    <mergeCell ref="D24:E24"/>
    <mergeCell ref="C44:E44"/>
    <mergeCell ref="C45:E45"/>
    <mergeCell ref="D32:F32"/>
    <mergeCell ref="B34:E34"/>
    <mergeCell ref="B36:E36"/>
    <mergeCell ref="D18:E18"/>
    <mergeCell ref="C19:E19"/>
    <mergeCell ref="D20:F20"/>
    <mergeCell ref="D21:F21"/>
    <mergeCell ref="A2:C3"/>
    <mergeCell ref="B10:E10"/>
    <mergeCell ref="B12:E12"/>
    <mergeCell ref="J3:K4"/>
    <mergeCell ref="B9:E9"/>
    <mergeCell ref="B15:E15"/>
    <mergeCell ref="C16:E16"/>
    <mergeCell ref="D17:E17"/>
    <mergeCell ref="C51:E51"/>
    <mergeCell ref="B37:E37"/>
    <mergeCell ref="B39:E39"/>
    <mergeCell ref="B41:E41"/>
    <mergeCell ref="B42:E42"/>
    <mergeCell ref="C43:E43"/>
    <mergeCell ref="C49:E49"/>
    <mergeCell ref="D58:F58"/>
    <mergeCell ref="D59:F59"/>
    <mergeCell ref="D61:F61"/>
    <mergeCell ref="D65:E65"/>
    <mergeCell ref="C62:E62"/>
    <mergeCell ref="C78:E78"/>
    <mergeCell ref="B80:E80"/>
    <mergeCell ref="B81:E81"/>
    <mergeCell ref="A7:E7"/>
    <mergeCell ref="B73:E73"/>
    <mergeCell ref="C74:E74"/>
    <mergeCell ref="C75:E75"/>
    <mergeCell ref="C76:E76"/>
    <mergeCell ref="C77:E77"/>
    <mergeCell ref="C50:E50"/>
    <mergeCell ref="D66:F66"/>
    <mergeCell ref="D67:F67"/>
    <mergeCell ref="D68:E68"/>
    <mergeCell ref="D69:E69"/>
    <mergeCell ref="D70:F70"/>
    <mergeCell ref="C55:E55"/>
  </mergeCells>
  <conditionalFormatting sqref="A34:A35">
    <cfRule type="duplicateValues" dxfId="17" priority="2"/>
  </conditionalFormatting>
  <conditionalFormatting sqref="B35">
    <cfRule type="duplicateValues" dxfId="16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1:AN85"/>
  <sheetViews>
    <sheetView view="pageBreakPreview" zoomScale="70" zoomScaleNormal="90" zoomScaleSheetLayoutView="70" workbookViewId="0">
      <selection activeCell="G21" sqref="G21"/>
    </sheetView>
  </sheetViews>
  <sheetFormatPr defaultColWidth="9.140625" defaultRowHeight="15"/>
  <cols>
    <col min="1" max="1" width="3.7109375" style="125" customWidth="1"/>
    <col min="2" max="2" width="6.28515625" style="126" customWidth="1"/>
    <col min="3" max="3" width="11.140625" style="15" customWidth="1"/>
    <col min="4" max="4" width="5" style="15" customWidth="1"/>
    <col min="5" max="5" width="49.140625" style="15" customWidth="1"/>
    <col min="6" max="6" width="2.28515625" style="15" customWidth="1"/>
    <col min="7" max="12" width="15.7109375" style="152" customWidth="1"/>
    <col min="13" max="40" width="9.140625" style="343"/>
    <col min="41" max="16384" width="9.140625" style="15"/>
  </cols>
  <sheetData>
    <row r="1" spans="1:40" ht="12.75" customHeight="1"/>
    <row r="2" spans="1:40" s="41" customFormat="1" ht="15" customHeight="1">
      <c r="A2" s="453" t="s">
        <v>221</v>
      </c>
      <c r="B2" s="453"/>
      <c r="C2" s="453"/>
      <c r="D2" s="135" t="s">
        <v>199</v>
      </c>
      <c r="G2" s="153"/>
      <c r="H2" s="132"/>
      <c r="I2" s="133"/>
      <c r="J2" s="133"/>
      <c r="K2" s="133"/>
      <c r="L2" s="133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</row>
    <row r="3" spans="1:40" s="41" customFormat="1" ht="15" customHeight="1">
      <c r="A3" s="453"/>
      <c r="B3" s="453"/>
      <c r="C3" s="453"/>
      <c r="D3" s="138" t="s">
        <v>198</v>
      </c>
      <c r="G3" s="154"/>
      <c r="H3" s="154"/>
      <c r="I3" s="132"/>
      <c r="J3" s="466"/>
      <c r="K3" s="466"/>
      <c r="L3" s="13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</row>
    <row r="4" spans="1:40" ht="12" customHeight="1" thickBot="1">
      <c r="A4" s="139"/>
      <c r="B4" s="92"/>
      <c r="C4" s="47"/>
      <c r="D4" s="47"/>
      <c r="E4" s="47"/>
      <c r="F4" s="47"/>
      <c r="G4" s="155"/>
      <c r="H4" s="155"/>
      <c r="I4" s="155"/>
      <c r="J4" s="467"/>
      <c r="K4" s="467"/>
      <c r="L4" s="155"/>
    </row>
    <row r="5" spans="1:40" s="294" customFormat="1" ht="24.75" customHeight="1">
      <c r="A5" s="459" t="s">
        <v>235</v>
      </c>
      <c r="B5" s="459"/>
      <c r="C5" s="459"/>
      <c r="D5" s="459"/>
      <c r="E5" s="459"/>
      <c r="F5" s="459"/>
      <c r="G5" s="341">
        <v>2015</v>
      </c>
      <c r="H5" s="341">
        <v>2016</v>
      </c>
      <c r="I5" s="341">
        <v>2017</v>
      </c>
      <c r="J5" s="341">
        <v>2018</v>
      </c>
      <c r="K5" s="341">
        <v>2019</v>
      </c>
      <c r="L5" s="341" t="s">
        <v>236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</row>
    <row r="6" spans="1:40" ht="17.45" customHeight="1">
      <c r="A6" s="50"/>
      <c r="B6" s="50"/>
      <c r="C6" s="50"/>
      <c r="D6" s="50"/>
      <c r="E6" s="50"/>
      <c r="F6" s="50"/>
      <c r="G6" s="156"/>
      <c r="H6" s="156"/>
      <c r="I6" s="156"/>
      <c r="J6" s="156"/>
      <c r="K6" s="156"/>
      <c r="L6" s="156"/>
    </row>
    <row r="7" spans="1:40" s="295" customFormat="1" ht="24.75" customHeight="1" thickBot="1">
      <c r="A7" s="461" t="s">
        <v>231</v>
      </c>
      <c r="B7" s="461"/>
      <c r="C7" s="461"/>
      <c r="D7" s="461"/>
      <c r="E7" s="461"/>
      <c r="G7" s="300">
        <f>'Table 3'!G7/'Table 3'!G$7*100</f>
        <v>100</v>
      </c>
      <c r="H7" s="300">
        <f>'Table 3'!H7/'Table 3'!H$7*100</f>
        <v>100</v>
      </c>
      <c r="I7" s="300">
        <f>'Table 3'!I7/'Table 3'!I$7*100</f>
        <v>100</v>
      </c>
      <c r="J7" s="300">
        <f>'Table 3'!J7/'Table 3'!J$7*100</f>
        <v>100</v>
      </c>
      <c r="K7" s="301">
        <f>'Table 3'!K7/'Table 3'!K$7*100</f>
        <v>100</v>
      </c>
      <c r="L7" s="301">
        <f>'Table 3'!L7/'Table 3'!L$7*100</f>
        <v>100</v>
      </c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</row>
    <row r="8" spans="1:40" s="41" customFormat="1" ht="18" customHeight="1">
      <c r="A8" s="140"/>
      <c r="B8" s="141"/>
      <c r="C8" s="96"/>
      <c r="D8" s="96"/>
      <c r="E8" s="96"/>
      <c r="F8" s="96"/>
      <c r="G8" s="157"/>
      <c r="H8" s="157"/>
      <c r="I8" s="157"/>
      <c r="J8" s="157"/>
      <c r="K8" s="158"/>
      <c r="L8" s="158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</row>
    <row r="9" spans="1:40" s="103" customFormat="1" ht="20.100000000000001" customHeight="1">
      <c r="A9" s="100" t="s">
        <v>72</v>
      </c>
      <c r="B9" s="447" t="s">
        <v>58</v>
      </c>
      <c r="C9" s="447"/>
      <c r="D9" s="447"/>
      <c r="E9" s="447"/>
      <c r="F9" s="101"/>
      <c r="G9" s="159">
        <f>'Table 3'!G9/'Table 3'!G$7*100</f>
        <v>0.13476231964152915</v>
      </c>
      <c r="H9" s="159">
        <f>'Table 3'!H9/'Table 3'!H$7*100</f>
        <v>0.15148058784689508</v>
      </c>
      <c r="I9" s="159">
        <f>'Table 3'!I9/'Table 3'!I$7*100</f>
        <v>0.18458085043460082</v>
      </c>
      <c r="J9" s="159">
        <f>'Table 3'!J9/'Table 3'!J$7*100</f>
        <v>0.29903143790308057</v>
      </c>
      <c r="K9" s="159">
        <f>'Table 3'!K9/'Table 3'!K$7*100</f>
        <v>0.31167865792209565</v>
      </c>
      <c r="L9" s="159">
        <f>'Table 3'!L9/'Table 3'!L$7*100</f>
        <v>0.5848792984358695</v>
      </c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</row>
    <row r="10" spans="1:40" s="41" customFormat="1" ht="20.100000000000001" customHeight="1">
      <c r="A10" s="80"/>
      <c r="B10" s="457" t="s">
        <v>59</v>
      </c>
      <c r="C10" s="457"/>
      <c r="D10" s="457"/>
      <c r="E10" s="457"/>
      <c r="F10" s="22"/>
      <c r="G10" s="160"/>
      <c r="H10" s="160"/>
      <c r="I10" s="160"/>
      <c r="J10" s="160"/>
      <c r="K10" s="160"/>
      <c r="L10" s="160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</row>
    <row r="11" spans="1:40" s="13" customFormat="1" ht="9" customHeight="1">
      <c r="A11" s="80"/>
      <c r="B11" s="105"/>
      <c r="C11" s="105"/>
      <c r="D11" s="105"/>
      <c r="E11" s="105"/>
      <c r="F11" s="22"/>
      <c r="G11" s="160"/>
      <c r="H11" s="160"/>
      <c r="I11" s="160"/>
      <c r="J11" s="160"/>
      <c r="K11" s="160"/>
      <c r="L11" s="160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</row>
    <row r="12" spans="1:40" s="103" customFormat="1" ht="20.100000000000001" customHeight="1">
      <c r="A12" s="100" t="s">
        <v>73</v>
      </c>
      <c r="B12" s="460" t="s">
        <v>13</v>
      </c>
      <c r="C12" s="460"/>
      <c r="D12" s="460"/>
      <c r="E12" s="460"/>
      <c r="F12" s="106"/>
      <c r="G12" s="159">
        <f>'Table 3'!G12/'Table 3'!G$7*100</f>
        <v>0.94223113146956317</v>
      </c>
      <c r="H12" s="159">
        <f>'Table 3'!H12/'Table 3'!H$7*100</f>
        <v>1.0097326585475253</v>
      </c>
      <c r="I12" s="159">
        <f>'Table 3'!I12/'Table 3'!I$7*100</f>
        <v>1.0551894355871683</v>
      </c>
      <c r="J12" s="159">
        <f>'Table 3'!J12/'Table 3'!J$7*100</f>
        <v>1.0729439843127651</v>
      </c>
      <c r="K12" s="159">
        <f>'Table 3'!K12/'Table 3'!K$7*100</f>
        <v>1.3128607151823573</v>
      </c>
      <c r="L12" s="159">
        <f>'Table 3'!L12/'Table 3'!L$7*100</f>
        <v>1.2853642844013868</v>
      </c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</row>
    <row r="13" spans="1:40" s="41" customFormat="1" ht="20.100000000000001" customHeight="1">
      <c r="A13" s="80"/>
      <c r="B13" s="457" t="s">
        <v>6</v>
      </c>
      <c r="C13" s="457"/>
      <c r="D13" s="457"/>
      <c r="E13" s="457"/>
      <c r="F13" s="22"/>
      <c r="G13" s="160"/>
      <c r="H13" s="160"/>
      <c r="I13" s="160"/>
      <c r="J13" s="160"/>
      <c r="K13" s="160"/>
      <c r="L13" s="160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</row>
    <row r="14" spans="1:40" s="13" customFormat="1" ht="9" customHeight="1">
      <c r="A14" s="80"/>
      <c r="B14" s="105"/>
      <c r="C14" s="105"/>
      <c r="D14" s="105"/>
      <c r="E14" s="105"/>
      <c r="F14" s="22"/>
      <c r="G14" s="160"/>
      <c r="H14" s="160"/>
      <c r="I14" s="160"/>
      <c r="J14" s="160"/>
      <c r="K14" s="160"/>
      <c r="L14" s="160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</row>
    <row r="15" spans="1:40" s="13" customFormat="1" ht="20.100000000000001" customHeight="1">
      <c r="A15" s="100" t="s">
        <v>74</v>
      </c>
      <c r="B15" s="447" t="s">
        <v>153</v>
      </c>
      <c r="C15" s="447"/>
      <c r="D15" s="447"/>
      <c r="E15" s="447"/>
      <c r="F15" s="106"/>
      <c r="G15" s="159">
        <f>'Table 3'!G15/'Table 3'!G$7*100</f>
        <v>26.115352497811418</v>
      </c>
      <c r="H15" s="159">
        <f>'Table 3'!H15/'Table 3'!H$7*100</f>
        <v>24.448402358289144</v>
      </c>
      <c r="I15" s="159">
        <f>'Table 3'!I15/'Table 3'!I$7*100</f>
        <v>26.820316664434479</v>
      </c>
      <c r="J15" s="159">
        <f>'Table 3'!J15/'Table 3'!J$7*100</f>
        <v>26.801092450965175</v>
      </c>
      <c r="K15" s="159">
        <f>'Table 3'!K15/'Table 3'!K$7*100</f>
        <v>26.302192624388105</v>
      </c>
      <c r="L15" s="159">
        <f>'Table 3'!L15/'Table 3'!L$7*100</f>
        <v>29.281306575606123</v>
      </c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</row>
    <row r="16" spans="1:40" s="41" customFormat="1" ht="20.100000000000001" customHeight="1">
      <c r="A16" s="107"/>
      <c r="B16" s="80" t="s">
        <v>92</v>
      </c>
      <c r="C16" s="448" t="s">
        <v>154</v>
      </c>
      <c r="D16" s="448"/>
      <c r="E16" s="448"/>
      <c r="F16" s="22"/>
      <c r="G16" s="161">
        <f>'Table 3'!G16/'Table 3'!G$7*100</f>
        <v>15.192475014076063</v>
      </c>
      <c r="H16" s="161">
        <f>'Table 3'!H16/'Table 3'!H$7*100</f>
        <v>14.057354711793375</v>
      </c>
      <c r="I16" s="161">
        <f>'Table 3'!I16/'Table 3'!I$7*100</f>
        <v>15.159209838453167</v>
      </c>
      <c r="J16" s="161">
        <f>'Table 3'!J16/'Table 3'!J$7*100</f>
        <v>15.797047283157193</v>
      </c>
      <c r="K16" s="160">
        <f>'Table 3'!K16/'Table 3'!K$7*100</f>
        <v>15.35835049907802</v>
      </c>
      <c r="L16" s="160">
        <f>'Table 3'!L16/'Table 3'!L$7*100</f>
        <v>18.368678598474247</v>
      </c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</row>
    <row r="17" spans="1:40" s="41" customFormat="1" ht="20.100000000000001" customHeight="1">
      <c r="A17" s="107"/>
      <c r="B17" s="80"/>
      <c r="C17" s="17" t="s">
        <v>93</v>
      </c>
      <c r="D17" s="462" t="s">
        <v>179</v>
      </c>
      <c r="E17" s="462"/>
      <c r="F17" s="22"/>
      <c r="G17" s="161">
        <f>'Table 3'!G17/'Table 3'!G$7*100</f>
        <v>15.022188512660264</v>
      </c>
      <c r="H17" s="161">
        <f>'Table 3'!H17/'Table 3'!H$7*100</f>
        <v>13.90936574143708</v>
      </c>
      <c r="I17" s="161">
        <f>'Table 3'!I17/'Table 3'!I$7*100</f>
        <v>14.974472603095416</v>
      </c>
      <c r="J17" s="161">
        <f>'Table 3'!J17/'Table 3'!J$7*100</f>
        <v>15.632949274673127</v>
      </c>
      <c r="K17" s="161">
        <f>'Table 3'!K17/'Table 3'!K$7*100</f>
        <v>15.218062026658172</v>
      </c>
      <c r="L17" s="161">
        <f>'Table 3'!L17/'Table 3'!L$7*100</f>
        <v>18.274553697478822</v>
      </c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</row>
    <row r="18" spans="1:40" s="41" customFormat="1" ht="20.100000000000001" customHeight="1">
      <c r="A18" s="107"/>
      <c r="B18" s="80"/>
      <c r="C18" s="17" t="s">
        <v>94</v>
      </c>
      <c r="D18" s="462" t="s">
        <v>156</v>
      </c>
      <c r="E18" s="462"/>
      <c r="F18" s="22"/>
      <c r="G18" s="161">
        <f>'Table 3'!G18/'Table 3'!G$7*100</f>
        <v>0.17028650141579907</v>
      </c>
      <c r="H18" s="161">
        <f>'Table 3'!H18/'Table 3'!H$7*100</f>
        <v>0.14798897035629366</v>
      </c>
      <c r="I18" s="161">
        <f>'Table 3'!I18/'Table 3'!I$7*100</f>
        <v>0.18473723535775199</v>
      </c>
      <c r="J18" s="161">
        <f>'Table 3'!J18/'Table 3'!J$7*100</f>
        <v>0.16409856438104456</v>
      </c>
      <c r="K18" s="161">
        <f>'Table 3'!K18/'Table 3'!K$7*100</f>
        <v>0.14028847241984785</v>
      </c>
      <c r="L18" s="161">
        <f>'Table 3'!L18/'Table 3'!L$7*100</f>
        <v>9.412490099542338E-2</v>
      </c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</row>
    <row r="19" spans="1:40" s="41" customFormat="1" ht="20.100000000000001" customHeight="1">
      <c r="A19" s="107"/>
      <c r="B19" s="80" t="s">
        <v>95</v>
      </c>
      <c r="C19" s="448" t="s">
        <v>180</v>
      </c>
      <c r="D19" s="448"/>
      <c r="E19" s="448"/>
      <c r="F19" s="22"/>
      <c r="G19" s="161">
        <f>'Table 3'!G19/'Table 3'!G$7*100</f>
        <v>7.9614402731924176</v>
      </c>
      <c r="H19" s="161">
        <f>'Table 3'!H19/'Table 3'!H$7*100</f>
        <v>7.6117513527540499</v>
      </c>
      <c r="I19" s="161">
        <f>'Table 3'!I19/'Table 3'!I$7*100</f>
        <v>8.7778978082362187</v>
      </c>
      <c r="J19" s="161">
        <f>'Table 3'!J19/'Table 3'!J$7*100</f>
        <v>8.2550779090448803</v>
      </c>
      <c r="K19" s="161">
        <f>'Table 3'!K19/'Table 3'!K$7*100</f>
        <v>8.3238789625404142</v>
      </c>
      <c r="L19" s="161">
        <f>'Table 3'!L19/'Table 3'!L$7*100</f>
        <v>7.6418585323594064</v>
      </c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</row>
    <row r="20" spans="1:40" s="41" customFormat="1" ht="20.100000000000001" customHeight="1">
      <c r="A20" s="107"/>
      <c r="B20" s="80"/>
      <c r="C20" s="17" t="s">
        <v>96</v>
      </c>
      <c r="D20" s="448" t="s">
        <v>158</v>
      </c>
      <c r="E20" s="448"/>
      <c r="F20" s="448"/>
      <c r="G20" s="161">
        <f>'Table 3'!G20/'Table 3'!G$7*100</f>
        <v>5.1911634344357322</v>
      </c>
      <c r="H20" s="161">
        <f>'Table 3'!H20/'Table 3'!H$7*100</f>
        <v>4.9620274586829023</v>
      </c>
      <c r="I20" s="161">
        <f>'Table 3'!I20/'Table 3'!I$7*100</f>
        <v>5.2478818457801903</v>
      </c>
      <c r="J20" s="161">
        <f>'Table 3'!J20/'Table 3'!J$7*100</f>
        <v>5.4647496915147</v>
      </c>
      <c r="K20" s="161">
        <f>'Table 3'!K20/'Table 3'!K$7*100</f>
        <v>4.8906692839726773</v>
      </c>
      <c r="L20" s="161">
        <f>'Table 3'!L20/'Table 3'!L$7*100</f>
        <v>6.270418305134454</v>
      </c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</row>
    <row r="21" spans="1:40" s="41" customFormat="1" ht="20.100000000000001" customHeight="1">
      <c r="A21" s="107"/>
      <c r="B21" s="80"/>
      <c r="C21" s="17" t="s">
        <v>97</v>
      </c>
      <c r="D21" s="448" t="s">
        <v>159</v>
      </c>
      <c r="E21" s="448"/>
      <c r="F21" s="448"/>
      <c r="G21" s="161">
        <f>'Table 3'!G21/'Table 3'!G$7*100</f>
        <v>2.7702768387566858</v>
      </c>
      <c r="H21" s="161">
        <f>'Table 3'!H21/'Table 3'!H$7*100</f>
        <v>2.6497238940711481</v>
      </c>
      <c r="I21" s="161">
        <f>'Table 3'!I21/'Table 3'!I$7*100</f>
        <v>3.5300159624560292</v>
      </c>
      <c r="J21" s="161">
        <f>'Table 3'!J21/'Table 3'!J$7*100</f>
        <v>2.7903282175301811</v>
      </c>
      <c r="K21" s="161">
        <f>'Table 3'!K21/'Table 3'!K$7*100</f>
        <v>3.4332096785677377</v>
      </c>
      <c r="L21" s="161">
        <f>'Table 3'!L21/'Table 3'!L$7*100</f>
        <v>1.3714402272249522</v>
      </c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</row>
    <row r="22" spans="1:40" s="41" customFormat="1" ht="20.100000000000001" customHeight="1">
      <c r="A22" s="107"/>
      <c r="B22" s="80" t="s">
        <v>98</v>
      </c>
      <c r="C22" s="448" t="s">
        <v>160</v>
      </c>
      <c r="D22" s="448"/>
      <c r="E22" s="448"/>
      <c r="F22" s="22"/>
      <c r="G22" s="161">
        <f>'Table 3'!G22/'Table 3'!G$7*100</f>
        <v>2.9614372105429361</v>
      </c>
      <c r="H22" s="161">
        <f>'Table 3'!H22/'Table 3'!H$7*100</f>
        <v>2.7792962937417207</v>
      </c>
      <c r="I22" s="161">
        <f>'Table 3'!I22/'Table 3'!I$7*100</f>
        <v>2.8832090177450902</v>
      </c>
      <c r="J22" s="161">
        <f>'Table 3'!J22/'Table 3'!J$7*100</f>
        <v>2.7489672587630998</v>
      </c>
      <c r="K22" s="161">
        <f>'Table 3'!K22/'Table 3'!K$7*100</f>
        <v>2.6199631627696696</v>
      </c>
      <c r="L22" s="161">
        <f>'Table 3'!L22/'Table 3'!L$7*100</f>
        <v>3.2707694447724691</v>
      </c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</row>
    <row r="23" spans="1:40" s="41" customFormat="1" ht="20.100000000000001" customHeight="1">
      <c r="A23" s="107"/>
      <c r="B23" s="80"/>
      <c r="C23" s="17" t="s">
        <v>126</v>
      </c>
      <c r="D23" s="448" t="s">
        <v>135</v>
      </c>
      <c r="E23" s="448"/>
      <c r="F23" s="448"/>
      <c r="G23" s="161">
        <f>'Table 3'!G23/'Table 3'!G$7*100</f>
        <v>0.44462907116400413</v>
      </c>
      <c r="H23" s="161">
        <f>'Table 3'!H23/'Table 3'!H$7*100</f>
        <v>0.3369729171734463</v>
      </c>
      <c r="I23" s="161">
        <f>'Table 3'!I23/'Table 3'!I$7*100</f>
        <v>0.34222453503634642</v>
      </c>
      <c r="J23" s="161">
        <f>'Table 3'!J23/'Table 3'!J$7*100</f>
        <v>0.35230193353143163</v>
      </c>
      <c r="K23" s="161">
        <f>'Table 3'!K23/'Table 3'!K$7*100</f>
        <v>0.35726880839985237</v>
      </c>
      <c r="L23" s="161">
        <f>'Table 3'!L23/'Table 3'!L$7*100</f>
        <v>0.5185705344456103</v>
      </c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</row>
    <row r="24" spans="1:40" s="41" customFormat="1" ht="19.5" customHeight="1">
      <c r="A24" s="107"/>
      <c r="B24" s="80"/>
      <c r="C24" s="17"/>
      <c r="D24" s="450" t="s">
        <v>136</v>
      </c>
      <c r="E24" s="450"/>
      <c r="F24" s="22"/>
      <c r="G24" s="161"/>
      <c r="H24" s="161"/>
      <c r="I24" s="161"/>
      <c r="J24" s="161"/>
      <c r="K24" s="161"/>
      <c r="L24" s="161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</row>
    <row r="25" spans="1:40" s="41" customFormat="1" ht="20.100000000000001" customHeight="1">
      <c r="A25" s="107"/>
      <c r="B25" s="80"/>
      <c r="C25" s="17" t="s">
        <v>127</v>
      </c>
      <c r="D25" s="448" t="s">
        <v>161</v>
      </c>
      <c r="E25" s="448"/>
      <c r="F25" s="448"/>
      <c r="G25" s="161">
        <f>'Table 3'!G25/'Table 3'!G$7*100</f>
        <v>2.5168081393789317</v>
      </c>
      <c r="H25" s="161">
        <f>'Table 3'!H25/'Table 3'!H$7*100</f>
        <v>2.4423233765682744</v>
      </c>
      <c r="I25" s="161">
        <f>'Table 3'!I25/'Table 3'!I$7*100</f>
        <v>2.5409844827087436</v>
      </c>
      <c r="J25" s="161">
        <f>'Table 3'!J25/'Table 3'!J$7*100</f>
        <v>2.3966653252316683</v>
      </c>
      <c r="K25" s="161">
        <f>'Table 3'!K25/'Table 3'!K$7*100</f>
        <v>2.2626943543698177</v>
      </c>
      <c r="L25" s="161">
        <f>'Table 3'!L25/'Table 3'!L$7*100</f>
        <v>2.7521989103268587</v>
      </c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</row>
    <row r="26" spans="1:40" s="13" customFormat="1" ht="9" customHeight="1">
      <c r="A26" s="107"/>
      <c r="B26" s="107"/>
      <c r="C26" s="22"/>
      <c r="D26" s="22"/>
      <c r="E26" s="22"/>
      <c r="F26" s="22"/>
      <c r="G26" s="162"/>
      <c r="H26" s="162"/>
      <c r="I26" s="162"/>
      <c r="J26" s="162"/>
      <c r="K26" s="161"/>
      <c r="L26" s="161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</row>
    <row r="27" spans="1:40" s="13" customFormat="1" ht="20.100000000000001" customHeight="1">
      <c r="A27" s="100" t="s">
        <v>75</v>
      </c>
      <c r="B27" s="447" t="s">
        <v>162</v>
      </c>
      <c r="C27" s="447"/>
      <c r="D27" s="447"/>
      <c r="E27" s="447"/>
      <c r="F27" s="106"/>
      <c r="G27" s="159">
        <f>'Table 3'!G27/'Table 3'!G$7*100</f>
        <v>26.628321401889004</v>
      </c>
      <c r="H27" s="159">
        <f>'Table 3'!H27/'Table 3'!H$7*100</f>
        <v>26.102770842303475</v>
      </c>
      <c r="I27" s="159">
        <f>'Table 3'!I27/'Table 3'!I$7*100</f>
        <v>25.501476515110905</v>
      </c>
      <c r="J27" s="159">
        <f>'Table 3'!J27/'Table 3'!J$7*100</f>
        <v>27.217004008022773</v>
      </c>
      <c r="K27" s="159">
        <f>'Table 3'!K27/'Table 3'!K$7*100</f>
        <v>28.332488864726397</v>
      </c>
      <c r="L27" s="159">
        <f>'Table 3'!L27/'Table 3'!L$7*100</f>
        <v>14.429454351679267</v>
      </c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</row>
    <row r="28" spans="1:40" s="41" customFormat="1" ht="20.100000000000001" customHeight="1">
      <c r="A28" s="80"/>
      <c r="B28" s="80">
        <v>4.0999999999999996</v>
      </c>
      <c r="C28" s="448" t="s">
        <v>181</v>
      </c>
      <c r="D28" s="448"/>
      <c r="E28" s="448"/>
      <c r="F28" s="22"/>
      <c r="G28" s="161">
        <f>'Table 3'!G28/'Table 3'!G$7*100</f>
        <v>4.7112947526784206</v>
      </c>
      <c r="H28" s="161">
        <f>'Table 3'!H28/'Table 3'!H$7*100</f>
        <v>4.4094084257702644</v>
      </c>
      <c r="I28" s="161">
        <f>'Table 3'!I28/'Table 3'!I$7*100</f>
        <v>4.2374267289993925</v>
      </c>
      <c r="J28" s="161">
        <f>'Table 3'!J28/'Table 3'!J$7*100</f>
        <v>4.7952840724447823</v>
      </c>
      <c r="K28" s="161">
        <f>'Table 3'!K28/'Table 3'!K$7*100</f>
        <v>5.1894260757659243</v>
      </c>
      <c r="L28" s="161">
        <f>'Table 3'!L28/'Table 3'!L$7*100</f>
        <v>3.3068601649634441</v>
      </c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</row>
    <row r="29" spans="1:40" s="41" customFormat="1" ht="20.100000000000001" customHeight="1">
      <c r="A29" s="80"/>
      <c r="B29" s="80">
        <v>4.2</v>
      </c>
      <c r="C29" s="448" t="s">
        <v>164</v>
      </c>
      <c r="D29" s="448"/>
      <c r="E29" s="448"/>
      <c r="F29" s="22"/>
      <c r="G29" s="161">
        <f>'Table 3'!G29/'Table 3'!G$7*100</f>
        <v>21.917026649210584</v>
      </c>
      <c r="H29" s="161">
        <f>'Table 3'!H29/'Table 3'!H$7*100</f>
        <v>21.693362416533212</v>
      </c>
      <c r="I29" s="161">
        <f>'Table 3'!I29/'Table 3'!I$7*100</f>
        <v>21.264049786111521</v>
      </c>
      <c r="J29" s="161">
        <f>'Table 3'!J29/'Table 3'!J$7*100</f>
        <v>22.421707705844465</v>
      </c>
      <c r="K29" s="161">
        <f>'Table 3'!K29/'Table 3'!K$7*100</f>
        <v>23.143062788960474</v>
      </c>
      <c r="L29" s="161">
        <f>'Table 3'!L29/'Table 3'!L$7*100</f>
        <v>11.122594186715821</v>
      </c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</row>
    <row r="30" spans="1:40" s="41" customFormat="1" ht="20.100000000000001" customHeight="1">
      <c r="A30" s="80"/>
      <c r="B30" s="109"/>
      <c r="C30" s="17" t="s">
        <v>55</v>
      </c>
      <c r="D30" s="448" t="s">
        <v>165</v>
      </c>
      <c r="E30" s="448"/>
      <c r="F30" s="448"/>
      <c r="G30" s="161">
        <f>'Table 3'!G30/'Table 3'!G$7*100</f>
        <v>4.6806216800720113E-2</v>
      </c>
      <c r="H30" s="161">
        <f>'Table 3'!H30/'Table 3'!H$7*100</f>
        <v>4.1006386975534097E-2</v>
      </c>
      <c r="I30" s="161">
        <f>'Table 3'!I30/'Table 3'!I$7*100</f>
        <v>5.5715284006653279E-2</v>
      </c>
      <c r="J30" s="161">
        <f>'Table 3'!J30/'Table 3'!J$7*100</f>
        <v>8.3333404210198039E-2</v>
      </c>
      <c r="K30" s="161">
        <f>'Table 3'!K30/'Table 3'!K$7*100</f>
        <v>7.2780129033566218E-2</v>
      </c>
      <c r="L30" s="161">
        <f>'Table 3'!L30/'Table 3'!L$7*100</f>
        <v>6.6677189645956716E-2</v>
      </c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</row>
    <row r="31" spans="1:40" s="41" customFormat="1" ht="20.100000000000001" customHeight="1">
      <c r="A31" s="80"/>
      <c r="B31" s="109"/>
      <c r="C31" s="17" t="s">
        <v>56</v>
      </c>
      <c r="D31" s="448" t="s">
        <v>166</v>
      </c>
      <c r="E31" s="448"/>
      <c r="F31" s="448"/>
      <c r="G31" s="161">
        <f>'Table 3'!G31/'Table 3'!G$7*100</f>
        <v>4.9997057304290129</v>
      </c>
      <c r="H31" s="161">
        <f>'Table 3'!H31/'Table 3'!H$7*100</f>
        <v>4.459069387850211</v>
      </c>
      <c r="I31" s="161">
        <f>'Table 3'!I31/'Table 3'!I$7*100</f>
        <v>3.7688464683719003</v>
      </c>
      <c r="J31" s="161">
        <f>'Table 3'!J31/'Table 3'!J$7*100</f>
        <v>2.9756726085216108</v>
      </c>
      <c r="K31" s="161">
        <f>'Table 3'!K31/'Table 3'!K$7*100</f>
        <v>2.4605721290549472</v>
      </c>
      <c r="L31" s="161">
        <f>'Table 3'!L31/'Table 3'!L$7*100</f>
        <v>2.1657173886906302</v>
      </c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</row>
    <row r="32" spans="1:40" s="41" customFormat="1" ht="20.100000000000001" customHeight="1">
      <c r="A32" s="80"/>
      <c r="B32" s="80"/>
      <c r="C32" s="17" t="s">
        <v>57</v>
      </c>
      <c r="D32" s="448" t="s">
        <v>167</v>
      </c>
      <c r="E32" s="448"/>
      <c r="F32" s="448"/>
      <c r="G32" s="161">
        <f>'Table 3'!G32/'Table 3'!G$7*100</f>
        <v>16.870514701980856</v>
      </c>
      <c r="H32" s="161">
        <f>'Table 3'!H32/'Table 3'!H$7*100</f>
        <v>17.19328664170747</v>
      </c>
      <c r="I32" s="161">
        <f>'Table 3'!I32/'Table 3'!I$7*100</f>
        <v>17.43948803373296</v>
      </c>
      <c r="J32" s="161">
        <f>'Table 3'!J32/'Table 3'!J$7*100</f>
        <v>19.362715034640136</v>
      </c>
      <c r="K32" s="161">
        <f>'Table 3'!K32/'Table 3'!K$7*100</f>
        <v>20.609710530871961</v>
      </c>
      <c r="L32" s="161">
        <f>'Table 3'!L32/'Table 3'!L$7*100</f>
        <v>8.8901996083792341</v>
      </c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</row>
    <row r="33" spans="1:40" s="13" customFormat="1" ht="9" customHeight="1">
      <c r="A33" s="80"/>
      <c r="B33" s="80"/>
      <c r="C33" s="17"/>
      <c r="D33" s="22"/>
      <c r="E33" s="22"/>
      <c r="F33" s="22"/>
      <c r="G33" s="160"/>
      <c r="H33" s="160"/>
      <c r="I33" s="160"/>
      <c r="J33" s="160"/>
      <c r="K33" s="160"/>
      <c r="L33" s="160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</row>
    <row r="34" spans="1:40" s="13" customFormat="1" ht="20.100000000000001" customHeight="1">
      <c r="A34" s="100" t="s">
        <v>76</v>
      </c>
      <c r="B34" s="447" t="s">
        <v>168</v>
      </c>
      <c r="C34" s="447"/>
      <c r="D34" s="447"/>
      <c r="E34" s="447"/>
      <c r="F34" s="106"/>
      <c r="G34" s="159">
        <f>'Table 3'!G34/'Table 3'!G$7*100</f>
        <v>6.7305805882487011</v>
      </c>
      <c r="H34" s="159">
        <f>'Table 3'!H34/'Table 3'!H$7*100</f>
        <v>7.3392364329806297</v>
      </c>
      <c r="I34" s="159">
        <f>'Table 3'!I34/'Table 3'!I$7*100</f>
        <v>9.2152800997738016</v>
      </c>
      <c r="J34" s="159">
        <f>'Table 3'!J34/'Table 3'!J$7*100</f>
        <v>6.4573120845715852</v>
      </c>
      <c r="K34" s="159">
        <f>'Table 3'!K34/'Table 3'!K$7*100</f>
        <v>3.0828222981281312</v>
      </c>
      <c r="L34" s="159">
        <f>'Table 3'!L34/'Table 3'!L$7*100</f>
        <v>2.7295578685784703</v>
      </c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</row>
    <row r="35" spans="1:40" s="13" customFormat="1" ht="9" customHeight="1">
      <c r="A35" s="107"/>
      <c r="B35" s="80"/>
      <c r="C35" s="22"/>
      <c r="D35" s="22"/>
      <c r="E35" s="22"/>
      <c r="F35" s="22"/>
      <c r="G35" s="163"/>
      <c r="H35" s="163"/>
      <c r="I35" s="163"/>
      <c r="J35" s="163"/>
      <c r="K35" s="163"/>
      <c r="L35" s="163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</row>
    <row r="36" spans="1:40" s="13" customFormat="1" ht="20.100000000000001" customHeight="1">
      <c r="A36" s="100" t="s">
        <v>77</v>
      </c>
      <c r="B36" s="447" t="s">
        <v>17</v>
      </c>
      <c r="C36" s="447"/>
      <c r="D36" s="447"/>
      <c r="E36" s="447"/>
      <c r="F36" s="106"/>
      <c r="G36" s="159">
        <f>'Table 3'!G36/'Table 3'!G$7*100</f>
        <v>5.8842895039863059</v>
      </c>
      <c r="H36" s="159">
        <f>'Table 3'!H36/'Table 3'!H$7*100</f>
        <v>5.5674939900368798</v>
      </c>
      <c r="I36" s="159">
        <f>'Table 3'!I36/'Table 3'!I$7*100</f>
        <v>5.3823662950609714</v>
      </c>
      <c r="J36" s="159">
        <f>'Table 3'!J36/'Table 3'!J$7*100</f>
        <v>5.4940382356058937</v>
      </c>
      <c r="K36" s="159">
        <f>'Table 3'!K36/'Table 3'!K$7*100</f>
        <v>5.3759491077816159</v>
      </c>
      <c r="L36" s="159">
        <f>'Table 3'!L36/'Table 3'!L$7*100</f>
        <v>6.6752267083353214</v>
      </c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</row>
    <row r="37" spans="1:40" s="41" customFormat="1" ht="20.100000000000001" customHeight="1">
      <c r="A37" s="107"/>
      <c r="B37" s="449" t="s">
        <v>5</v>
      </c>
      <c r="C37" s="449"/>
      <c r="D37" s="449"/>
      <c r="E37" s="449"/>
      <c r="F37" s="22"/>
      <c r="G37" s="164"/>
      <c r="H37" s="164"/>
      <c r="I37" s="164"/>
      <c r="J37" s="164"/>
      <c r="K37" s="163"/>
      <c r="L37" s="163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</row>
    <row r="38" spans="1:40" s="13" customFormat="1" ht="9" customHeight="1">
      <c r="A38" s="107"/>
      <c r="B38" s="107"/>
      <c r="C38" s="22"/>
      <c r="D38" s="22"/>
      <c r="E38" s="22"/>
      <c r="F38" s="22"/>
      <c r="G38" s="164"/>
      <c r="H38" s="164"/>
      <c r="I38" s="164"/>
      <c r="J38" s="164"/>
      <c r="K38" s="163"/>
      <c r="L38" s="163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</row>
    <row r="39" spans="1:40" s="13" customFormat="1" ht="20.100000000000001" customHeight="1">
      <c r="A39" s="100" t="s">
        <v>78</v>
      </c>
      <c r="B39" s="447" t="s">
        <v>169</v>
      </c>
      <c r="C39" s="447"/>
      <c r="D39" s="447"/>
      <c r="E39" s="447"/>
      <c r="F39" s="106"/>
      <c r="G39" s="159">
        <f>'Table 3'!G39/'Table 3'!G$7*100</f>
        <v>1.0727689089829322</v>
      </c>
      <c r="H39" s="159">
        <f>'Table 3'!H39/'Table 3'!H$7*100</f>
        <v>1.3105090209577226</v>
      </c>
      <c r="I39" s="159">
        <f>'Table 3'!I39/'Table 3'!I$7*100</f>
        <v>1.3006347493927763</v>
      </c>
      <c r="J39" s="159">
        <f>'Table 3'!J39/'Table 3'!J$7*100</f>
        <v>1.4385513120177635</v>
      </c>
      <c r="K39" s="159">
        <f>'Table 3'!K39/'Table 3'!K$7*100</f>
        <v>1.5266571068822483</v>
      </c>
      <c r="L39" s="159">
        <f>'Table 3'!L39/'Table 3'!L$7*100</f>
        <v>1.8153167439971412</v>
      </c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</row>
    <row r="40" spans="1:40" s="13" customFormat="1" ht="9" customHeight="1">
      <c r="A40" s="107"/>
      <c r="B40" s="107"/>
      <c r="C40" s="22"/>
      <c r="D40" s="22"/>
      <c r="E40" s="22"/>
      <c r="F40" s="22"/>
      <c r="G40" s="163"/>
      <c r="H40" s="163"/>
      <c r="I40" s="163"/>
      <c r="J40" s="163"/>
      <c r="K40" s="163"/>
      <c r="L40" s="163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</row>
    <row r="41" spans="1:40" s="103" customFormat="1" ht="20.100000000000001" customHeight="1">
      <c r="A41" s="100" t="s">
        <v>79</v>
      </c>
      <c r="B41" s="447" t="s">
        <v>18</v>
      </c>
      <c r="C41" s="447"/>
      <c r="D41" s="447"/>
      <c r="E41" s="447"/>
      <c r="F41" s="106"/>
      <c r="G41" s="159">
        <f>'Table 3'!G41/'Table 3'!G$7*100</f>
        <v>3.2114259744476517</v>
      </c>
      <c r="H41" s="159">
        <f>'Table 3'!H41/'Table 3'!H$7*100</f>
        <v>3.3581913397376559</v>
      </c>
      <c r="I41" s="159">
        <f>'Table 3'!I41/'Table 3'!I$7*100</f>
        <v>4.3067118345832487</v>
      </c>
      <c r="J41" s="159">
        <f>'Table 3'!J41/'Table 3'!J$7*100</f>
        <v>4.5063971984971403</v>
      </c>
      <c r="K41" s="159">
        <f>'Table 3'!K41/'Table 3'!K$7*100</f>
        <v>5.0791432135155343</v>
      </c>
      <c r="L41" s="159">
        <f>'Table 3'!L41/'Table 3'!L$7*100</f>
        <v>7.1576915285225748</v>
      </c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</row>
    <row r="42" spans="1:40" s="41" customFormat="1" ht="20.100000000000001" customHeight="1">
      <c r="A42" s="80"/>
      <c r="B42" s="449" t="s">
        <v>7</v>
      </c>
      <c r="C42" s="449"/>
      <c r="D42" s="449"/>
      <c r="E42" s="449"/>
      <c r="F42" s="22"/>
      <c r="G42" s="160"/>
      <c r="H42" s="160"/>
      <c r="I42" s="160"/>
      <c r="J42" s="160"/>
      <c r="K42" s="160"/>
      <c r="L42" s="160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</row>
    <row r="43" spans="1:40" s="41" customFormat="1" ht="20.100000000000001" customHeight="1">
      <c r="A43" s="80"/>
      <c r="B43" s="111" t="s">
        <v>148</v>
      </c>
      <c r="C43" s="448" t="s">
        <v>170</v>
      </c>
      <c r="D43" s="448"/>
      <c r="E43" s="448"/>
      <c r="F43" s="112"/>
      <c r="G43" s="161">
        <f>'Table 3'!G43/'Table 3'!G$7*100</f>
        <v>1.7470156586377013</v>
      </c>
      <c r="H43" s="161">
        <f>'Table 3'!H43/'Table 3'!H$7*100</f>
        <v>1.87387075316033</v>
      </c>
      <c r="I43" s="161">
        <f>'Table 3'!I43/'Table 3'!I$7*100</f>
        <v>2.5969472389972945</v>
      </c>
      <c r="J43" s="161">
        <f>'Table 3'!J43/'Table 3'!J$7*100</f>
        <v>2.8646961152757338</v>
      </c>
      <c r="K43" s="161">
        <f>'Table 3'!K43/'Table 3'!K$7*100</f>
        <v>3.8032352474183675</v>
      </c>
      <c r="L43" s="161">
        <f>'Table 3'!L43/'Table 3'!L$7*100</f>
        <v>5.5454001689174506</v>
      </c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</row>
    <row r="44" spans="1:40" s="41" customFormat="1" ht="18" customHeight="1">
      <c r="A44" s="80"/>
      <c r="B44" s="111" t="s">
        <v>149</v>
      </c>
      <c r="C44" s="448" t="s">
        <v>147</v>
      </c>
      <c r="D44" s="448"/>
      <c r="E44" s="448"/>
      <c r="F44" s="112"/>
      <c r="G44" s="161">
        <f>'Table 3'!G44/'Table 3'!G$7*100</f>
        <v>1.4644103158099504</v>
      </c>
      <c r="H44" s="161">
        <f>'Table 3'!H44/'Table 3'!H$7*100</f>
        <v>1.4843205865773255</v>
      </c>
      <c r="I44" s="161">
        <f>'Table 3'!I44/'Table 3'!I$7*100</f>
        <v>1.7097645955859548</v>
      </c>
      <c r="J44" s="161">
        <f>'Table 3'!J44/'Table 3'!J$7*100</f>
        <v>1.6417010832214074</v>
      </c>
      <c r="K44" s="161">
        <f>'Table 3'!K44/'Table 3'!K$7*100</f>
        <v>1.2759079660971668</v>
      </c>
      <c r="L44" s="161">
        <f>'Table 3'!L44/'Table 3'!L$7*100</f>
        <v>1.6122913596051243</v>
      </c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</row>
    <row r="45" spans="1:40" s="41" customFormat="1" ht="15.6" customHeight="1">
      <c r="A45" s="80"/>
      <c r="B45" s="113"/>
      <c r="C45" s="464" t="s">
        <v>146</v>
      </c>
      <c r="D45" s="464"/>
      <c r="E45" s="464"/>
      <c r="F45" s="112"/>
      <c r="G45" s="161"/>
      <c r="H45" s="160"/>
      <c r="I45" s="160"/>
      <c r="J45" s="160"/>
      <c r="K45" s="160"/>
      <c r="L45" s="160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</row>
    <row r="46" spans="1:40" s="13" customFormat="1" ht="9" customHeight="1">
      <c r="A46" s="80"/>
      <c r="B46" s="114"/>
      <c r="C46" s="22"/>
      <c r="D46" s="22"/>
      <c r="E46" s="22"/>
      <c r="F46" s="22"/>
      <c r="G46" s="160"/>
      <c r="H46" s="160"/>
      <c r="I46" s="160"/>
      <c r="J46" s="160"/>
      <c r="K46" s="160"/>
      <c r="L46" s="160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</row>
    <row r="47" spans="1:40" s="103" customFormat="1" ht="20.100000000000001" customHeight="1">
      <c r="A47" s="100" t="s">
        <v>80</v>
      </c>
      <c r="B47" s="460" t="s">
        <v>19</v>
      </c>
      <c r="C47" s="460"/>
      <c r="D47" s="460"/>
      <c r="E47" s="460"/>
      <c r="F47" s="106"/>
      <c r="G47" s="159">
        <f>'Table 3'!G47/'Table 3'!G$7*100</f>
        <v>8.1394408229890445</v>
      </c>
      <c r="H47" s="159">
        <f>'Table 3'!H47/'Table 3'!H$7*100</f>
        <v>8.0781495340141003</v>
      </c>
      <c r="I47" s="159">
        <f>'Table 3'!I47/'Table 3'!I$7*100</f>
        <v>7.1623427826700841</v>
      </c>
      <c r="J47" s="159">
        <f>'Table 3'!J47/'Table 3'!J$7*100</f>
        <v>7.3160806370147995</v>
      </c>
      <c r="K47" s="159">
        <f>'Table 3'!K47/'Table 3'!K$7*100</f>
        <v>8.0846220604576793</v>
      </c>
      <c r="L47" s="159">
        <f>'Table 3'!L47/'Table 3'!L$7*100</f>
        <v>12.001009486296612</v>
      </c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</row>
    <row r="48" spans="1:40" s="41" customFormat="1" ht="20.100000000000001" customHeight="1">
      <c r="A48" s="80"/>
      <c r="B48" s="457" t="s">
        <v>8</v>
      </c>
      <c r="C48" s="457"/>
      <c r="D48" s="457"/>
      <c r="E48" s="457"/>
      <c r="F48" s="22"/>
      <c r="G48" s="162"/>
      <c r="H48" s="162"/>
      <c r="I48" s="162"/>
      <c r="J48" s="162"/>
      <c r="K48" s="160"/>
      <c r="L48" s="160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</row>
    <row r="49" spans="1:40" s="41" customFormat="1" ht="20.100000000000001" customHeight="1">
      <c r="A49" s="80"/>
      <c r="B49" s="115">
        <v>9.1</v>
      </c>
      <c r="C49" s="462" t="s">
        <v>171</v>
      </c>
      <c r="D49" s="462"/>
      <c r="E49" s="462"/>
      <c r="F49" s="22"/>
      <c r="G49" s="161">
        <f>'Table 3'!G49/'Table 3'!G$7*100</f>
        <v>3.2181127591483194</v>
      </c>
      <c r="H49" s="161">
        <f>'Table 3'!H49/'Table 3'!H$7*100</f>
        <v>3.1924091731289477</v>
      </c>
      <c r="I49" s="161">
        <f>'Table 3'!I49/'Table 3'!I$7*100</f>
        <v>2.604812028834175</v>
      </c>
      <c r="J49" s="161">
        <f>'Table 3'!J49/'Table 3'!J$7*100</f>
        <v>2.2501725740476588</v>
      </c>
      <c r="K49" s="161">
        <f>'Table 3'!K49/'Table 3'!K$7*100</f>
        <v>2.588458901060803</v>
      </c>
      <c r="L49" s="161">
        <f>'Table 3'!L49/'Table 3'!L$7*100</f>
        <v>4.0545493310636029</v>
      </c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</row>
    <row r="50" spans="1:40" ht="20.100000000000001" customHeight="1">
      <c r="A50" s="80"/>
      <c r="B50" s="116" t="s">
        <v>91</v>
      </c>
      <c r="C50" s="462" t="s">
        <v>172</v>
      </c>
      <c r="D50" s="462"/>
      <c r="E50" s="462"/>
      <c r="F50" s="17"/>
      <c r="G50" s="161">
        <f>'Table 3'!G50/'Table 3'!G$7*100</f>
        <v>4.1732861368839451</v>
      </c>
      <c r="H50" s="161">
        <f>'Table 3'!H50/'Table 3'!H$7*100</f>
        <v>4.138221329572989</v>
      </c>
      <c r="I50" s="161">
        <f>'Table 3'!I50/'Table 3'!I$7*100</f>
        <v>3.8973482340838888</v>
      </c>
      <c r="J50" s="161">
        <f>'Table 3'!J50/'Table 3'!J$7*100</f>
        <v>4.1491866946480744</v>
      </c>
      <c r="K50" s="161">
        <f>'Table 3'!K50/'Table 3'!K$7*100</f>
        <v>4.5849128949378892</v>
      </c>
      <c r="L50" s="161">
        <f>'Table 3'!L50/'Table 3'!L$7*100</f>
        <v>6.7636167355583368</v>
      </c>
    </row>
    <row r="51" spans="1:40" ht="20.100000000000001" customHeight="1">
      <c r="A51" s="80"/>
      <c r="B51" s="115" t="s">
        <v>99</v>
      </c>
      <c r="C51" s="448" t="s">
        <v>173</v>
      </c>
      <c r="D51" s="448"/>
      <c r="E51" s="448"/>
      <c r="F51" s="17"/>
      <c r="G51" s="161">
        <f>'Table 3'!G51/'Table 3'!G$7*100</f>
        <v>0.74804192695677973</v>
      </c>
      <c r="H51" s="161">
        <f>'Table 3'!H51/'Table 3'!H$7*100</f>
        <v>0.74751903131216413</v>
      </c>
      <c r="I51" s="161">
        <f>'Table 3'!I51/'Table 3'!I$7*100</f>
        <v>0.66018251975201936</v>
      </c>
      <c r="J51" s="161">
        <f>'Table 3'!J51/'Table 3'!J$7*100</f>
        <v>0.91671803293719611</v>
      </c>
      <c r="K51" s="161">
        <f>'Table 3'!K51/'Table 3'!K$7*100</f>
        <v>0.91125026445898605</v>
      </c>
      <c r="L51" s="161">
        <f>'Table 3'!L51/'Table 3'!L$7*100</f>
        <v>1.1828434196746709</v>
      </c>
    </row>
    <row r="52" spans="1:40" s="144" customFormat="1" ht="9" customHeight="1">
      <c r="A52" s="80"/>
      <c r="B52" s="80"/>
      <c r="C52" s="22"/>
      <c r="D52" s="17"/>
      <c r="E52" s="17"/>
      <c r="F52" s="17"/>
      <c r="G52" s="162"/>
      <c r="H52" s="162"/>
      <c r="I52" s="162"/>
      <c r="J52" s="162"/>
      <c r="K52" s="160"/>
      <c r="L52" s="160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</row>
    <row r="53" spans="1:40" s="13" customFormat="1" ht="20.100000000000001" customHeight="1">
      <c r="A53" s="100" t="s">
        <v>81</v>
      </c>
      <c r="B53" s="117" t="s">
        <v>174</v>
      </c>
      <c r="C53" s="106"/>
      <c r="D53" s="106"/>
      <c r="E53" s="106"/>
      <c r="F53" s="106"/>
      <c r="G53" s="159">
        <f>'Table 3'!G53/'Table 3'!G$7*100</f>
        <v>18.490134351031337</v>
      </c>
      <c r="H53" s="159">
        <f>'Table 3'!H53/'Table 3'!H$7*100</f>
        <v>20.095819496708025</v>
      </c>
      <c r="I53" s="159">
        <f>'Table 3'!I53/'Table 3'!I$7*100</f>
        <v>16.188625941267134</v>
      </c>
      <c r="J53" s="159">
        <f>'Table 3'!J53/'Table 3'!J$7*100</f>
        <v>16.965992452019712</v>
      </c>
      <c r="K53" s="159">
        <f>'Table 3'!K53/'Table 3'!K$7*100</f>
        <v>18.159693569162549</v>
      </c>
      <c r="L53" s="159">
        <f>'Table 3'!L53/'Table 3'!L$7*100</f>
        <v>21.30891096781971</v>
      </c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</row>
    <row r="54" spans="1:40" s="81" customFormat="1" ht="20.100000000000001" customHeight="1">
      <c r="A54" s="80"/>
      <c r="B54" s="115">
        <v>10.1</v>
      </c>
      <c r="C54" s="22" t="s">
        <v>134</v>
      </c>
      <c r="D54" s="22"/>
      <c r="E54" s="22"/>
      <c r="F54" s="17"/>
      <c r="G54" s="161">
        <f>'Table 3'!G54/'Table 3'!G$7*100</f>
        <v>0.67627128857225183</v>
      </c>
      <c r="H54" s="161">
        <f>'Table 3'!H54/'Table 3'!H$7*100</f>
        <v>0.50663585987851956</v>
      </c>
      <c r="I54" s="161">
        <f>'Table 3'!I54/'Table 3'!I$7*100</f>
        <v>0.47198067244770697</v>
      </c>
      <c r="J54" s="161">
        <f>'Table 3'!J54/'Table 3'!J$7*100</f>
        <v>0.67446758007989183</v>
      </c>
      <c r="K54" s="161">
        <f>'Table 3'!K54/'Table 3'!K$7*100</f>
        <v>1.0897190107879386</v>
      </c>
      <c r="L54" s="161">
        <f>'Table 3'!L54/'Table 3'!L$7*100</f>
        <v>1.6999702396322574</v>
      </c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</row>
    <row r="55" spans="1:40" s="82" customFormat="1" ht="20.100000000000001" customHeight="1">
      <c r="A55" s="80"/>
      <c r="B55" s="115"/>
      <c r="C55" s="450" t="s">
        <v>1</v>
      </c>
      <c r="D55" s="450"/>
      <c r="E55" s="450"/>
      <c r="F55" s="17"/>
      <c r="G55" s="161"/>
      <c r="H55" s="161"/>
      <c r="I55" s="161"/>
      <c r="J55" s="161"/>
      <c r="K55" s="161"/>
      <c r="L55" s="161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</row>
    <row r="56" spans="1:40" s="82" customFormat="1" ht="19.5" customHeight="1">
      <c r="A56" s="80"/>
      <c r="B56" s="169">
        <v>10.199999999999999</v>
      </c>
      <c r="C56" s="458" t="s">
        <v>21</v>
      </c>
      <c r="D56" s="458"/>
      <c r="E56" s="458"/>
      <c r="F56" s="17"/>
      <c r="G56" s="161">
        <f>'Table 3'!G56/'Table 3'!G$7*100</f>
        <v>3.6983183323485638</v>
      </c>
      <c r="H56" s="161">
        <f>'Table 3'!H56/'Table 3'!H$7*100</f>
        <v>3.9270457333728461</v>
      </c>
      <c r="I56" s="161">
        <f>'Table 3'!I56/'Table 3'!I$7*100</f>
        <v>4.3143467111471479</v>
      </c>
      <c r="J56" s="161">
        <f>'Table 3'!J56/'Table 3'!J$7*100</f>
        <v>5.5893740114727244</v>
      </c>
      <c r="K56" s="161">
        <f>'Table 3'!K56/'Table 3'!K$7*100</f>
        <v>6.5051145708058016</v>
      </c>
      <c r="L56" s="161">
        <f>'Table 3'!L56/'Table 3'!L$7*100</f>
        <v>8.2198805439787659</v>
      </c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352"/>
      <c r="AI56" s="352"/>
      <c r="AJ56" s="352"/>
      <c r="AK56" s="352"/>
      <c r="AL56" s="352"/>
      <c r="AM56" s="352"/>
      <c r="AN56" s="352"/>
    </row>
    <row r="57" spans="1:40" ht="20.100000000000001" customHeight="1">
      <c r="A57" s="80"/>
      <c r="B57" s="115"/>
      <c r="C57" s="450" t="s">
        <v>2</v>
      </c>
      <c r="D57" s="450"/>
      <c r="E57" s="450"/>
      <c r="F57" s="17"/>
      <c r="G57" s="161"/>
      <c r="H57" s="161"/>
      <c r="I57" s="161"/>
      <c r="J57" s="161"/>
      <c r="K57" s="160"/>
      <c r="L57" s="160"/>
    </row>
    <row r="58" spans="1:40" ht="20.100000000000001" customHeight="1">
      <c r="A58" s="80"/>
      <c r="B58" s="115"/>
      <c r="C58" s="17" t="s">
        <v>49</v>
      </c>
      <c r="D58" s="448" t="s">
        <v>175</v>
      </c>
      <c r="E58" s="448"/>
      <c r="F58" s="448"/>
      <c r="G58" s="161">
        <f>'Table 3'!G58/'Table 3'!G$7*100</f>
        <v>0.32659647431364813</v>
      </c>
      <c r="H58" s="161">
        <f>'Table 3'!H58/'Table 3'!H$7*100</f>
        <v>0.35664704668705177</v>
      </c>
      <c r="I58" s="161">
        <f>'Table 3'!I58/'Table 3'!I$7*100</f>
        <v>0.36408659857370801</v>
      </c>
      <c r="J58" s="161">
        <f>'Table 3'!J58/'Table 3'!J$7*100</f>
        <v>0.43111033633896267</v>
      </c>
      <c r="K58" s="161">
        <f>'Table 3'!K58/'Table 3'!K$7*100</f>
        <v>0.44293159786613662</v>
      </c>
      <c r="L58" s="161">
        <f>'Table 3'!L58/'Table 3'!L$7*100</f>
        <v>0.49324055661319649</v>
      </c>
    </row>
    <row r="59" spans="1:40" ht="20.100000000000001" customHeight="1">
      <c r="A59" s="80"/>
      <c r="B59" s="115"/>
      <c r="C59" s="17" t="s">
        <v>50</v>
      </c>
      <c r="D59" s="448" t="s">
        <v>182</v>
      </c>
      <c r="E59" s="448"/>
      <c r="F59" s="448"/>
      <c r="G59" s="161">
        <f>'Table 3'!G59/'Table 3'!G$7*100</f>
        <v>0.25038052781752201</v>
      </c>
      <c r="H59" s="161">
        <f>'Table 3'!H59/'Table 3'!H$7*100</f>
        <v>0.24389494675448484</v>
      </c>
      <c r="I59" s="161">
        <f>'Table 3'!I59/'Table 3'!I$7*100</f>
        <v>0.42275728326838469</v>
      </c>
      <c r="J59" s="161">
        <f>'Table 3'!J59/'Table 3'!J$7*100</f>
        <v>0.46135446733570745</v>
      </c>
      <c r="K59" s="161">
        <f>'Table 3'!K59/'Table 3'!K$7*100</f>
        <v>0.45119847782062528</v>
      </c>
      <c r="L59" s="161">
        <f>'Table 3'!L59/'Table 3'!L$7*100</f>
        <v>0.51350753769260427</v>
      </c>
    </row>
    <row r="60" spans="1:40" ht="21" customHeight="1">
      <c r="A60" s="80"/>
      <c r="B60" s="115"/>
      <c r="C60" s="17" t="s">
        <v>51</v>
      </c>
      <c r="D60" s="448" t="s">
        <v>132</v>
      </c>
      <c r="E60" s="448"/>
      <c r="F60" s="448"/>
      <c r="G60" s="161">
        <f>'Table 3'!G60/'Table 3'!G$7*100</f>
        <v>3.1213413302173936</v>
      </c>
      <c r="H60" s="161">
        <f>'Table 3'!H60/'Table 3'!H$7*100</f>
        <v>3.3265037399313102</v>
      </c>
      <c r="I60" s="161">
        <f>'Table 3'!I60/'Table 3'!I$7*100</f>
        <v>3.527502829305055</v>
      </c>
      <c r="J60" s="161">
        <f>'Table 3'!J60/'Table 3'!J$7*100</f>
        <v>4.6969092077980532</v>
      </c>
      <c r="K60" s="161">
        <f>'Table 3'!K60/'Table 3'!K$7*100</f>
        <v>5.6109844951190393</v>
      </c>
      <c r="L60" s="161">
        <f>'Table 3'!L60/'Table 3'!L$7*100</f>
        <v>7.2131324496729654</v>
      </c>
    </row>
    <row r="61" spans="1:40" ht="20.100000000000001" customHeight="1">
      <c r="A61" s="80"/>
      <c r="B61" s="115"/>
      <c r="C61" s="17"/>
      <c r="D61" s="450" t="s">
        <v>133</v>
      </c>
      <c r="E61" s="450"/>
      <c r="F61" s="450"/>
      <c r="G61" s="161"/>
      <c r="H61" s="161"/>
      <c r="I61" s="161"/>
      <c r="J61" s="161"/>
      <c r="K61" s="161"/>
      <c r="L61" s="161"/>
    </row>
    <row r="62" spans="1:40" s="82" customFormat="1" ht="19.5" customHeight="1">
      <c r="A62" s="80"/>
      <c r="B62" s="115">
        <v>10.3</v>
      </c>
      <c r="C62" s="463" t="s">
        <v>131</v>
      </c>
      <c r="D62" s="463"/>
      <c r="E62" s="463"/>
      <c r="F62" s="17"/>
      <c r="G62" s="161">
        <f>'Table 3'!G62/'Table 3'!G$7*100</f>
        <v>14.115544730110525</v>
      </c>
      <c r="H62" s="161">
        <f>'Table 3'!H62/'Table 3'!H$7*100</f>
        <v>15.662137903456658</v>
      </c>
      <c r="I62" s="161">
        <f>'Table 3'!I62/'Table 3'!I$7*100</f>
        <v>11.40229855767228</v>
      </c>
      <c r="J62" s="161">
        <f>'Table 3'!J62/'Table 3'!J$7*100</f>
        <v>10.702150860467095</v>
      </c>
      <c r="K62" s="161">
        <f>'Table 3'!K62/'Table 3'!K$7*100</f>
        <v>10.564859987568811</v>
      </c>
      <c r="L62" s="161">
        <f>'Table 3'!L62/'Table 3'!L$7*100</f>
        <v>11.389060184208686</v>
      </c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</row>
    <row r="63" spans="1:40" s="82" customFormat="1" ht="15" customHeight="1">
      <c r="A63" s="111"/>
      <c r="B63" s="169"/>
      <c r="C63" s="170" t="s">
        <v>129</v>
      </c>
      <c r="D63" s="171"/>
      <c r="E63" s="171"/>
      <c r="F63" s="149"/>
      <c r="G63" s="172"/>
      <c r="H63" s="172"/>
      <c r="I63" s="172"/>
      <c r="J63" s="172"/>
      <c r="K63" s="172"/>
      <c r="L63" s="17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</row>
    <row r="64" spans="1:40" ht="20.100000000000001" customHeight="1">
      <c r="A64" s="80"/>
      <c r="B64" s="80"/>
      <c r="C64" s="450" t="s">
        <v>10</v>
      </c>
      <c r="D64" s="450"/>
      <c r="E64" s="450"/>
      <c r="F64" s="17"/>
      <c r="G64" s="161"/>
      <c r="H64" s="161"/>
      <c r="I64" s="161"/>
      <c r="J64" s="161"/>
      <c r="K64" s="160"/>
      <c r="L64" s="160"/>
    </row>
    <row r="65" spans="1:40" s="81" customFormat="1" ht="20.100000000000001" customHeight="1">
      <c r="A65" s="80"/>
      <c r="B65" s="80"/>
      <c r="C65" s="17" t="s">
        <v>52</v>
      </c>
      <c r="D65" s="452" t="s">
        <v>130</v>
      </c>
      <c r="E65" s="452"/>
      <c r="F65" s="17"/>
      <c r="G65" s="161">
        <f>'Table 3'!G65/'Table 3'!G$7*100</f>
        <v>6.7316340120598452</v>
      </c>
      <c r="H65" s="161">
        <f>'Table 3'!H65/'Table 3'!H$7*100</f>
        <v>8.5176945703696507</v>
      </c>
      <c r="I65" s="161">
        <f>'Table 3'!I65/'Table 3'!I$7*100</f>
        <v>4.8715374128266538</v>
      </c>
      <c r="J65" s="161">
        <f>'Table 3'!J65/'Table 3'!J$7*100</f>
        <v>4.3471510588389322</v>
      </c>
      <c r="K65" s="161">
        <f>'Table 3'!K65/'Table 3'!K$7*100</f>
        <v>4.0998710662702491</v>
      </c>
      <c r="L65" s="161">
        <f>'Table 3'!L65/'Table 3'!L$7*100</f>
        <v>4.5206641917744639</v>
      </c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  <c r="AM65" s="351"/>
      <c r="AN65" s="351"/>
    </row>
    <row r="66" spans="1:40" ht="19.5" customHeight="1">
      <c r="A66" s="80"/>
      <c r="B66" s="80"/>
      <c r="C66" s="17"/>
      <c r="D66" s="450" t="s">
        <v>60</v>
      </c>
      <c r="E66" s="450"/>
      <c r="F66" s="450"/>
      <c r="G66" s="161"/>
      <c r="H66" s="161"/>
      <c r="I66" s="161"/>
      <c r="J66" s="161"/>
      <c r="K66" s="161"/>
      <c r="L66" s="161"/>
    </row>
    <row r="67" spans="1:40" ht="20.100000000000001" customHeight="1">
      <c r="A67" s="80"/>
      <c r="B67" s="80"/>
      <c r="C67" s="17" t="s">
        <v>53</v>
      </c>
      <c r="D67" s="448" t="s">
        <v>177</v>
      </c>
      <c r="E67" s="448"/>
      <c r="F67" s="448"/>
      <c r="G67" s="161">
        <f>'Table 3'!G67/'Table 3'!G$7*100</f>
        <v>1.7110620678840851</v>
      </c>
      <c r="H67" s="161">
        <f>'Table 3'!H67/'Table 3'!H$7*100</f>
        <v>1.6493868935285181</v>
      </c>
      <c r="I67" s="161">
        <f>'Table 3'!I67/'Table 3'!I$7*100</f>
        <v>1.2345821476063843</v>
      </c>
      <c r="J67" s="161">
        <f>'Table 3'!J67/'Table 3'!J$7*100</f>
        <v>0.97925977836821054</v>
      </c>
      <c r="K67" s="161">
        <f>'Table 3'!K67/'Table 3'!K$7*100</f>
        <v>1.3931583984007079</v>
      </c>
      <c r="L67" s="161">
        <f>'Table 3'!L67/'Table 3'!L$7*100</f>
        <v>1.5117111555996992</v>
      </c>
    </row>
    <row r="68" spans="1:40" s="81" customFormat="1" ht="19.5" customHeight="1">
      <c r="A68" s="80"/>
      <c r="B68" s="80"/>
      <c r="C68" s="17" t="s">
        <v>54</v>
      </c>
      <c r="D68" s="452" t="s">
        <v>128</v>
      </c>
      <c r="E68" s="452"/>
      <c r="F68" s="17"/>
      <c r="G68" s="161">
        <f>'Table 3'!G68/'Table 3'!G$7*100</f>
        <v>5.6728486501665927</v>
      </c>
      <c r="H68" s="161">
        <f>'Table 3'!H68/'Table 3'!H$7*100</f>
        <v>5.49505643955849</v>
      </c>
      <c r="I68" s="161">
        <f>'Table 3'!I68/'Table 3'!I$7*100</f>
        <v>5.2961789972392408</v>
      </c>
      <c r="J68" s="161">
        <f>'Table 3'!J68/'Table 3'!J$7*100</f>
        <v>5.3757400232599526</v>
      </c>
      <c r="K68" s="161">
        <f>'Table 3'!K68/'Table 3'!K$7*100</f>
        <v>5.0718305228978533</v>
      </c>
      <c r="L68" s="161">
        <f>'Table 3'!L68/'Table 3'!L$7*100</f>
        <v>5.356684836834523</v>
      </c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</row>
    <row r="69" spans="1:40" s="81" customFormat="1" ht="15" customHeight="1">
      <c r="A69" s="80"/>
      <c r="B69" s="80"/>
      <c r="C69" s="17"/>
      <c r="D69" s="452" t="s">
        <v>129</v>
      </c>
      <c r="E69" s="452"/>
      <c r="F69" s="17"/>
      <c r="G69" s="161"/>
      <c r="H69" s="161"/>
      <c r="I69" s="161"/>
      <c r="J69" s="161"/>
      <c r="K69" s="161"/>
      <c r="L69" s="16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</row>
    <row r="70" spans="1:40" ht="19.5" customHeight="1">
      <c r="A70" s="80"/>
      <c r="B70" s="80"/>
      <c r="C70" s="17"/>
      <c r="D70" s="450" t="s">
        <v>90</v>
      </c>
      <c r="E70" s="450"/>
      <c r="F70" s="450"/>
      <c r="G70" s="161"/>
      <c r="H70" s="161"/>
      <c r="I70" s="161"/>
      <c r="J70" s="161"/>
      <c r="K70" s="161"/>
      <c r="L70" s="161"/>
    </row>
    <row r="71" spans="1:40" s="144" customFormat="1" ht="9" customHeight="1">
      <c r="A71" s="80"/>
      <c r="B71" s="80"/>
      <c r="C71" s="17"/>
      <c r="D71" s="105"/>
      <c r="E71" s="105"/>
      <c r="F71" s="105"/>
      <c r="G71" s="160"/>
      <c r="H71" s="160"/>
      <c r="I71" s="160"/>
      <c r="J71" s="160"/>
      <c r="K71" s="160"/>
      <c r="L71" s="160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</row>
    <row r="72" spans="1:40" s="103" customFormat="1" ht="20.100000000000001" customHeight="1">
      <c r="A72" s="100" t="s">
        <v>82</v>
      </c>
      <c r="B72" s="460" t="s">
        <v>22</v>
      </c>
      <c r="C72" s="460"/>
      <c r="D72" s="460"/>
      <c r="E72" s="460"/>
      <c r="F72" s="106"/>
      <c r="G72" s="159">
        <f>'Table 3'!G72/'Table 3'!G$7*100</f>
        <v>2.030866478921149</v>
      </c>
      <c r="H72" s="159">
        <f>'Table 3'!H72/'Table 3'!H$7*100</f>
        <v>1.9196383275224291</v>
      </c>
      <c r="I72" s="159">
        <f>'Table 3'!I72/'Table 3'!I$7*100</f>
        <v>1.8953364325862019</v>
      </c>
      <c r="J72" s="159">
        <f>'Table 3'!J72/'Table 3'!J$7*100</f>
        <v>1.8383841048774805</v>
      </c>
      <c r="K72" s="159">
        <f>'Table 3'!K72/'Table 3'!K$7*100</f>
        <v>1.842557831742559</v>
      </c>
      <c r="L72" s="159">
        <f>'Table 3'!L72/'Table 3'!L$7*100</f>
        <v>2.0648544394145532</v>
      </c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</row>
    <row r="73" spans="1:40" s="41" customFormat="1" ht="20.100000000000001" customHeight="1">
      <c r="A73" s="80"/>
      <c r="B73" s="449" t="s">
        <v>11</v>
      </c>
      <c r="C73" s="449"/>
      <c r="D73" s="449"/>
      <c r="E73" s="449"/>
      <c r="F73" s="22"/>
      <c r="G73" s="160"/>
      <c r="H73" s="160"/>
      <c r="I73" s="160"/>
      <c r="J73" s="160"/>
      <c r="K73" s="160"/>
      <c r="L73" s="160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342"/>
      <c r="AK73" s="342"/>
      <c r="AL73" s="342"/>
      <c r="AM73" s="342"/>
      <c r="AN73" s="342"/>
    </row>
    <row r="74" spans="1:40" s="41" customFormat="1" ht="17.100000000000001" customHeight="1">
      <c r="A74" s="80"/>
      <c r="B74" s="115" t="s">
        <v>139</v>
      </c>
      <c r="C74" s="448" t="s">
        <v>141</v>
      </c>
      <c r="D74" s="448"/>
      <c r="E74" s="448"/>
      <c r="F74" s="22"/>
      <c r="G74" s="161">
        <f>'Table 3'!G74/'Table 3'!G$7*100</f>
        <v>0.4171035089515247</v>
      </c>
      <c r="H74" s="161">
        <f>'Table 3'!H74/'Table 3'!H$7*100</f>
        <v>0.39041976791193328</v>
      </c>
      <c r="I74" s="161">
        <f>'Table 3'!I74/'Table 3'!I$7*100</f>
        <v>0.40716598078982963</v>
      </c>
      <c r="J74" s="161">
        <f>'Table 3'!J74/'Table 3'!J$7*100</f>
        <v>0.37389408395924412</v>
      </c>
      <c r="K74" s="161">
        <f>'Table 3'!K74/'Table 3'!K$7*100</f>
        <v>0.43387563425291004</v>
      </c>
      <c r="L74" s="161">
        <f>'Table 3'!L74/'Table 3'!L$7*100</f>
        <v>0.22841105447471058</v>
      </c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342"/>
      <c r="AE74" s="342"/>
      <c r="AF74" s="342"/>
      <c r="AG74" s="342"/>
      <c r="AH74" s="342"/>
      <c r="AI74" s="342"/>
      <c r="AJ74" s="342"/>
      <c r="AK74" s="342"/>
      <c r="AL74" s="342"/>
      <c r="AM74" s="342"/>
      <c r="AN74" s="342"/>
    </row>
    <row r="75" spans="1:40" s="41" customFormat="1" ht="19.5" customHeight="1">
      <c r="A75" s="80"/>
      <c r="B75" s="115"/>
      <c r="C75" s="451" t="s">
        <v>142</v>
      </c>
      <c r="D75" s="451"/>
      <c r="E75" s="451"/>
      <c r="F75" s="22"/>
      <c r="G75" s="132"/>
      <c r="H75" s="132"/>
      <c r="I75" s="132"/>
      <c r="J75" s="132"/>
      <c r="K75" s="132"/>
      <c r="L75" s="13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</row>
    <row r="76" spans="1:40" ht="17.45" customHeight="1">
      <c r="A76" s="80"/>
      <c r="B76" s="116" t="s">
        <v>140</v>
      </c>
      <c r="C76" s="448" t="s">
        <v>144</v>
      </c>
      <c r="D76" s="448"/>
      <c r="E76" s="448"/>
      <c r="F76" s="17"/>
      <c r="G76" s="161">
        <f>'Table 3'!G76/'Table 3'!G$7*100</f>
        <v>1.6137623319176495</v>
      </c>
      <c r="H76" s="161">
        <f>'Table 3'!H76/'Table 3'!H$7*100</f>
        <v>1.5292179590570918</v>
      </c>
      <c r="I76" s="161">
        <f>'Table 3'!I76/'Table 3'!I$7*100</f>
        <v>1.4882110570044884</v>
      </c>
      <c r="J76" s="161">
        <f>'Table 3'!J76/'Table 3'!J$7*100</f>
        <v>1.4644900209182365</v>
      </c>
      <c r="K76" s="161">
        <f>'Table 3'!K76/'Table 3'!K$7*100</f>
        <v>1.4086821974896491</v>
      </c>
      <c r="L76" s="161">
        <f>'Table 3'!L76/'Table 3'!L$7*100</f>
        <v>1.8364433849398429</v>
      </c>
    </row>
    <row r="77" spans="1:40" ht="17.100000000000001" customHeight="1">
      <c r="A77" s="80"/>
      <c r="B77" s="116"/>
      <c r="C77" s="448" t="s">
        <v>145</v>
      </c>
      <c r="D77" s="448"/>
      <c r="E77" s="448"/>
      <c r="F77" s="17"/>
      <c r="G77" s="130"/>
      <c r="H77" s="130"/>
      <c r="I77" s="130"/>
      <c r="J77" s="130"/>
      <c r="K77" s="130"/>
      <c r="L77" s="130"/>
    </row>
    <row r="78" spans="1:40" ht="20.100000000000001" customHeight="1">
      <c r="A78" s="80"/>
      <c r="B78" s="116"/>
      <c r="C78" s="451" t="s">
        <v>143</v>
      </c>
      <c r="D78" s="451"/>
      <c r="E78" s="451"/>
      <c r="F78" s="17"/>
      <c r="G78" s="130"/>
      <c r="H78" s="130"/>
      <c r="I78" s="130"/>
      <c r="J78" s="130"/>
      <c r="K78" s="130"/>
      <c r="L78" s="130"/>
    </row>
    <row r="79" spans="1:40" s="13" customFormat="1" ht="9" customHeight="1">
      <c r="A79" s="80"/>
      <c r="B79" s="114"/>
      <c r="C79" s="119"/>
      <c r="D79" s="119"/>
      <c r="E79" s="119"/>
      <c r="F79" s="22"/>
      <c r="G79" s="160"/>
      <c r="H79" s="160"/>
      <c r="I79" s="160"/>
      <c r="J79" s="160"/>
      <c r="K79" s="160"/>
      <c r="L79" s="160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</row>
    <row r="80" spans="1:40" s="121" customFormat="1" ht="20.100000000000001" customHeight="1">
      <c r="A80" s="100" t="s">
        <v>83</v>
      </c>
      <c r="B80" s="447" t="s">
        <v>23</v>
      </c>
      <c r="C80" s="447"/>
      <c r="D80" s="447"/>
      <c r="E80" s="447"/>
      <c r="F80" s="120"/>
      <c r="G80" s="159">
        <f>'Table 3'!G80/'Table 3'!G$7*100</f>
        <v>0.61982602058136183</v>
      </c>
      <c r="H80" s="159">
        <f>'Table 3'!H80/'Table 3'!H$7*100</f>
        <v>0.61857541105553371</v>
      </c>
      <c r="I80" s="159">
        <f>'Table 3'!I80/'Table 3'!I$7*100</f>
        <v>0.98713839909862577</v>
      </c>
      <c r="J80" s="159">
        <f>'Table 3'!J80/'Table 3'!J$7*100</f>
        <v>0.59317209419182892</v>
      </c>
      <c r="K80" s="159">
        <f>'Table 3'!K80/'Table 3'!K$7*100</f>
        <v>0.58933395011071843</v>
      </c>
      <c r="L80" s="159">
        <f>'Table 3'!L80/'Table 3'!L$7*100</f>
        <v>0.66642774691296602</v>
      </c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</row>
    <row r="81" spans="1:12" ht="20.100000000000001" customHeight="1">
      <c r="A81" s="80"/>
      <c r="B81" s="449" t="s">
        <v>12</v>
      </c>
      <c r="C81" s="449"/>
      <c r="D81" s="449"/>
      <c r="E81" s="449"/>
      <c r="F81" s="17"/>
      <c r="G81" s="165"/>
      <c r="H81" s="165"/>
      <c r="I81" s="165"/>
      <c r="J81" s="165"/>
      <c r="K81" s="166"/>
      <c r="L81" s="165"/>
    </row>
    <row r="82" spans="1:12" ht="16.5" customHeight="1">
      <c r="A82" s="80"/>
      <c r="B82" s="114"/>
      <c r="C82" s="17"/>
      <c r="D82" s="17"/>
      <c r="E82" s="17"/>
      <c r="F82" s="17"/>
      <c r="G82" s="161"/>
      <c r="H82" s="161"/>
      <c r="I82" s="161"/>
      <c r="J82" s="161"/>
      <c r="K82" s="166"/>
      <c r="L82" s="161"/>
    </row>
    <row r="83" spans="1:12" ht="16.5" customHeight="1">
      <c r="A83" s="147"/>
      <c r="B83" s="148"/>
      <c r="C83" s="149"/>
      <c r="D83" s="149"/>
      <c r="E83" s="149"/>
      <c r="F83" s="149"/>
      <c r="G83" s="167"/>
      <c r="H83" s="167"/>
      <c r="I83" s="167"/>
      <c r="J83" s="168"/>
      <c r="K83" s="168"/>
      <c r="L83" s="167"/>
    </row>
    <row r="84" spans="1:12" ht="16.5" customHeight="1">
      <c r="A84" s="147"/>
      <c r="B84" s="148"/>
      <c r="C84" s="149"/>
      <c r="D84" s="149"/>
      <c r="E84" s="149"/>
      <c r="F84" s="149"/>
      <c r="G84" s="167"/>
      <c r="H84" s="167"/>
      <c r="I84" s="167"/>
      <c r="J84" s="168"/>
      <c r="K84" s="168"/>
      <c r="L84" s="167"/>
    </row>
    <row r="85" spans="1:12" ht="16.5" customHeight="1">
      <c r="A85" s="456">
        <v>24</v>
      </c>
      <c r="B85" s="456"/>
      <c r="C85" s="456"/>
      <c r="D85" s="456"/>
      <c r="E85" s="456"/>
      <c r="F85" s="456"/>
      <c r="G85" s="456"/>
      <c r="H85" s="456"/>
      <c r="I85" s="456"/>
      <c r="J85" s="456"/>
      <c r="K85" s="456"/>
      <c r="L85" s="278"/>
    </row>
  </sheetData>
  <sheetProtection algorithmName="SHA-512" hashValue="ICQGAp/K+qzYZje2FIx+rsIzxxmQ7WryVxU/U9L1flnJ+Zx3ElYCQqFOWk8dLmdywLAS1iQ+lE7nQKI+jrqepg==" saltValue="7u2hJTrDT15UKBo8A9RcUg==" spinCount="100000" sheet="1" objects="1" scenarios="1"/>
  <mergeCells count="64">
    <mergeCell ref="C78:E78"/>
    <mergeCell ref="B80:E80"/>
    <mergeCell ref="B81:E81"/>
    <mergeCell ref="A85:K85"/>
    <mergeCell ref="B72:E72"/>
    <mergeCell ref="B73:E73"/>
    <mergeCell ref="C74:E74"/>
    <mergeCell ref="C75:E75"/>
    <mergeCell ref="C76:E76"/>
    <mergeCell ref="C77:E77"/>
    <mergeCell ref="D70:F70"/>
    <mergeCell ref="D58:F58"/>
    <mergeCell ref="D59:F59"/>
    <mergeCell ref="D60:F60"/>
    <mergeCell ref="D61:F61"/>
    <mergeCell ref="C62:E62"/>
    <mergeCell ref="C64:E64"/>
    <mergeCell ref="D65:E65"/>
    <mergeCell ref="D66:F66"/>
    <mergeCell ref="D67:F67"/>
    <mergeCell ref="D68:E68"/>
    <mergeCell ref="D69:E69"/>
    <mergeCell ref="C57:E57"/>
    <mergeCell ref="B42:E42"/>
    <mergeCell ref="C43:E43"/>
    <mergeCell ref="C44:E44"/>
    <mergeCell ref="C45:E45"/>
    <mergeCell ref="B47:E47"/>
    <mergeCell ref="B48:E48"/>
    <mergeCell ref="C49:E49"/>
    <mergeCell ref="C50:E50"/>
    <mergeCell ref="C51:E51"/>
    <mergeCell ref="C55:E55"/>
    <mergeCell ref="C56:E56"/>
    <mergeCell ref="B41:E41"/>
    <mergeCell ref="D25:F25"/>
    <mergeCell ref="B27:E27"/>
    <mergeCell ref="C28:E28"/>
    <mergeCell ref="C29:E29"/>
    <mergeCell ref="D30:F30"/>
    <mergeCell ref="D31:F31"/>
    <mergeCell ref="D32:F32"/>
    <mergeCell ref="B34:E34"/>
    <mergeCell ref="B36:E36"/>
    <mergeCell ref="B37:E37"/>
    <mergeCell ref="B39:E39"/>
    <mergeCell ref="D24:E24"/>
    <mergeCell ref="B12:E12"/>
    <mergeCell ref="B13:E13"/>
    <mergeCell ref="B15:E15"/>
    <mergeCell ref="C16:E16"/>
    <mergeCell ref="D17:E17"/>
    <mergeCell ref="D18:E18"/>
    <mergeCell ref="C19:E19"/>
    <mergeCell ref="D20:F20"/>
    <mergeCell ref="D21:F21"/>
    <mergeCell ref="C22:E22"/>
    <mergeCell ref="D23:F23"/>
    <mergeCell ref="B10:E10"/>
    <mergeCell ref="A2:C3"/>
    <mergeCell ref="J3:K4"/>
    <mergeCell ref="A5:F5"/>
    <mergeCell ref="A7:E7"/>
    <mergeCell ref="B9:E9"/>
  </mergeCells>
  <conditionalFormatting sqref="A34:A35">
    <cfRule type="duplicateValues" dxfId="15" priority="2"/>
  </conditionalFormatting>
  <conditionalFormatting sqref="B35">
    <cfRule type="duplicateValues" dxfId="14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1:AL85"/>
  <sheetViews>
    <sheetView view="pageBreakPreview" zoomScale="70" zoomScaleNormal="80" zoomScaleSheetLayoutView="70" workbookViewId="0">
      <selection activeCell="G21" sqref="G21"/>
    </sheetView>
  </sheetViews>
  <sheetFormatPr defaultColWidth="9.140625" defaultRowHeight="15"/>
  <cols>
    <col min="1" max="1" width="3.7109375" style="125" customWidth="1"/>
    <col min="2" max="2" width="6.28515625" style="173" customWidth="1"/>
    <col min="3" max="3" width="10.7109375" style="190" customWidth="1"/>
    <col min="4" max="4" width="5" style="15" customWidth="1"/>
    <col min="5" max="5" width="50.28515625" style="15" customWidth="1"/>
    <col min="6" max="6" width="2.28515625" style="15" customWidth="1"/>
    <col min="7" max="12" width="15.7109375" style="124" customWidth="1"/>
    <col min="13" max="13" width="4.42578125" style="343" customWidth="1"/>
    <col min="14" max="38" width="9.140625" style="343"/>
    <col min="39" max="16384" width="9.140625" style="15"/>
  </cols>
  <sheetData>
    <row r="1" spans="1:38" ht="12.75" customHeight="1">
      <c r="C1" s="174"/>
    </row>
    <row r="2" spans="1:38" s="41" customFormat="1" ht="15" customHeight="1">
      <c r="A2" s="469" t="s">
        <v>222</v>
      </c>
      <c r="B2" s="469"/>
      <c r="C2" s="469"/>
      <c r="D2" s="43" t="s">
        <v>200</v>
      </c>
      <c r="G2" s="136"/>
      <c r="H2" s="137"/>
      <c r="I2" s="137"/>
      <c r="J2" s="137"/>
      <c r="K2" s="137"/>
      <c r="L2" s="137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</row>
    <row r="3" spans="1:38" s="41" customFormat="1" ht="15" customHeight="1">
      <c r="A3" s="469"/>
      <c r="B3" s="469"/>
      <c r="C3" s="469"/>
      <c r="D3" s="45" t="s">
        <v>201</v>
      </c>
      <c r="G3" s="175"/>
      <c r="H3" s="175"/>
      <c r="J3" s="454"/>
      <c r="K3" s="454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</row>
    <row r="4" spans="1:38" ht="12" customHeight="1" thickBot="1">
      <c r="A4" s="91"/>
      <c r="B4" s="176"/>
      <c r="C4" s="177"/>
      <c r="D4" s="47"/>
      <c r="E4" s="47"/>
      <c r="F4" s="47"/>
      <c r="G4" s="49"/>
      <c r="H4" s="49"/>
      <c r="I4" s="49"/>
      <c r="J4" s="455"/>
      <c r="K4" s="455"/>
      <c r="L4" s="49"/>
    </row>
    <row r="5" spans="1:38" s="294" customFormat="1" ht="24.75" customHeight="1">
      <c r="A5" s="465" t="s">
        <v>235</v>
      </c>
      <c r="B5" s="465"/>
      <c r="C5" s="465"/>
      <c r="D5" s="465"/>
      <c r="E5" s="465"/>
      <c r="F5" s="465"/>
      <c r="G5" s="341">
        <v>2015</v>
      </c>
      <c r="H5" s="341">
        <v>2016</v>
      </c>
      <c r="I5" s="341">
        <v>2017</v>
      </c>
      <c r="J5" s="341">
        <v>2018</v>
      </c>
      <c r="K5" s="341">
        <v>2019</v>
      </c>
      <c r="L5" s="341" t="s">
        <v>236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</row>
    <row r="6" spans="1:38" s="41" customFormat="1" ht="18" customHeight="1">
      <c r="A6" s="170"/>
      <c r="B6" s="141"/>
      <c r="C6" s="96"/>
      <c r="D6" s="96"/>
      <c r="E6" s="96"/>
      <c r="F6" s="96"/>
      <c r="G6" s="142"/>
      <c r="H6" s="142"/>
      <c r="I6" s="142"/>
      <c r="J6" s="142"/>
      <c r="K6" s="98"/>
      <c r="L6" s="1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</row>
    <row r="7" spans="1:38" s="302" customFormat="1" ht="24.75" customHeight="1" thickBot="1">
      <c r="A7" s="461" t="s">
        <v>232</v>
      </c>
      <c r="B7" s="461"/>
      <c r="C7" s="461"/>
      <c r="D7" s="461"/>
      <c r="E7" s="461"/>
      <c r="F7" s="295"/>
      <c r="G7" s="298">
        <f>'Table 1'!G7-'Table 3'!G7</f>
        <v>-20631.588000000047</v>
      </c>
      <c r="H7" s="298">
        <f>'Table 1'!H7-'Table 3'!H7</f>
        <v>-18917.421999999962</v>
      </c>
      <c r="I7" s="298">
        <f>'Table 1'!I7-'Table 3'!I7</f>
        <v>-22858.699000000022</v>
      </c>
      <c r="J7" s="298">
        <f>'Table 1'!J7-'Table 3'!J7</f>
        <v>-17514.935000000027</v>
      </c>
      <c r="K7" s="299">
        <f>'Table 1'!K7-'Table 3'!K7</f>
        <v>-10874.957000000024</v>
      </c>
      <c r="L7" s="299">
        <f>'Table 1'!L7-'Table 3'!L7</f>
        <v>-47448.213000000018</v>
      </c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</row>
    <row r="8" spans="1:38" ht="24.75" customHeight="1">
      <c r="A8" s="16"/>
      <c r="B8" s="16"/>
      <c r="C8" s="16"/>
      <c r="D8" s="16"/>
      <c r="E8" s="16"/>
      <c r="F8" s="22"/>
      <c r="G8" s="24"/>
      <c r="H8" s="24"/>
      <c r="I8" s="24"/>
      <c r="J8" s="24"/>
      <c r="K8" s="286"/>
      <c r="L8" s="286"/>
    </row>
    <row r="9" spans="1:38" s="13" customFormat="1" ht="20.100000000000001" customHeight="1">
      <c r="A9" s="100" t="s">
        <v>72</v>
      </c>
      <c r="B9" s="447" t="s">
        <v>58</v>
      </c>
      <c r="C9" s="447"/>
      <c r="D9" s="447"/>
      <c r="E9" s="447"/>
      <c r="F9" s="178"/>
      <c r="G9" s="143">
        <f>'Table 1'!G9-'Table 3'!G9</f>
        <v>8191.2089999999998</v>
      </c>
      <c r="H9" s="143">
        <f>'Table 1'!H9-'Table 3'!H9</f>
        <v>9187.8610000000008</v>
      </c>
      <c r="I9" s="143">
        <f>'Table 1'!I9-'Table 3'!I9</f>
        <v>10388.596</v>
      </c>
      <c r="J9" s="143">
        <f>'Table 1'!J9-'Table 3'!J9</f>
        <v>11134.885</v>
      </c>
      <c r="K9" s="143">
        <f>'Table 1'!K9-'Table 3'!K9</f>
        <v>11324.605</v>
      </c>
      <c r="L9" s="143">
        <f>'Table 1'!L9-'Table 3'!L9</f>
        <v>11930.647999999999</v>
      </c>
      <c r="M9" s="342"/>
      <c r="N9" s="342"/>
      <c r="O9" s="343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</row>
    <row r="10" spans="1:38" s="41" customFormat="1" ht="20.100000000000001" customHeight="1">
      <c r="A10" s="80"/>
      <c r="B10" s="457" t="s">
        <v>59</v>
      </c>
      <c r="C10" s="457"/>
      <c r="D10" s="457"/>
      <c r="E10" s="457"/>
      <c r="F10" s="179"/>
      <c r="G10" s="5"/>
      <c r="H10" s="5"/>
      <c r="I10" s="5"/>
      <c r="J10" s="5"/>
      <c r="K10" s="5"/>
      <c r="L10" s="5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</row>
    <row r="11" spans="1:38" s="13" customFormat="1" ht="9" customHeight="1">
      <c r="A11" s="80"/>
      <c r="B11" s="105"/>
      <c r="C11" s="105"/>
      <c r="D11" s="105"/>
      <c r="E11" s="105"/>
      <c r="F11" s="179"/>
      <c r="G11" s="5"/>
      <c r="H11" s="5"/>
      <c r="I11" s="5"/>
      <c r="J11" s="5"/>
      <c r="K11" s="5"/>
      <c r="L11" s="5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</row>
    <row r="12" spans="1:38" s="103" customFormat="1" ht="20.100000000000001" customHeight="1">
      <c r="A12" s="100" t="s">
        <v>73</v>
      </c>
      <c r="B12" s="460" t="s">
        <v>13</v>
      </c>
      <c r="C12" s="460"/>
      <c r="D12" s="460"/>
      <c r="E12" s="460"/>
      <c r="F12" s="101"/>
      <c r="G12" s="143">
        <f>'Table 1'!G12-'Table 3'!G12</f>
        <v>-16.836000000000013</v>
      </c>
      <c r="H12" s="143">
        <f>'Table 1'!H12-'Table 3'!H12</f>
        <v>-178.1840000000002</v>
      </c>
      <c r="I12" s="143">
        <f>'Table 1'!I12-'Table 3'!I12</f>
        <v>-108.50400000000013</v>
      </c>
      <c r="J12" s="143">
        <f>'Table 1'!J12-'Table 3'!J12</f>
        <v>197.81299999999987</v>
      </c>
      <c r="K12" s="143">
        <f>'Table 1'!K12-'Table 3'!K12</f>
        <v>-42.373000000000047</v>
      </c>
      <c r="L12" s="143">
        <f>'Table 1'!L12-'Table 3'!L12</f>
        <v>22.56899999999996</v>
      </c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</row>
    <row r="13" spans="1:38" s="41" customFormat="1" ht="20.100000000000001" customHeight="1">
      <c r="A13" s="80"/>
      <c r="B13" s="457" t="s">
        <v>6</v>
      </c>
      <c r="C13" s="457"/>
      <c r="D13" s="457"/>
      <c r="E13" s="457"/>
      <c r="F13" s="179"/>
      <c r="G13" s="5"/>
      <c r="H13" s="5"/>
      <c r="I13" s="5"/>
      <c r="J13" s="5"/>
      <c r="K13" s="5"/>
      <c r="L13" s="5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</row>
    <row r="14" spans="1:38" s="13" customFormat="1" ht="9" customHeight="1">
      <c r="A14" s="80"/>
      <c r="B14" s="105"/>
      <c r="C14" s="105"/>
      <c r="D14" s="105"/>
      <c r="E14" s="105"/>
      <c r="F14" s="179"/>
      <c r="G14" s="5"/>
      <c r="H14" s="5"/>
      <c r="I14" s="5"/>
      <c r="J14" s="5"/>
      <c r="K14" s="5"/>
      <c r="L14" s="5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</row>
    <row r="15" spans="1:38" s="13" customFormat="1" ht="20.100000000000001" customHeight="1">
      <c r="A15" s="100" t="s">
        <v>74</v>
      </c>
      <c r="B15" s="447" t="s">
        <v>153</v>
      </c>
      <c r="C15" s="447"/>
      <c r="D15" s="447"/>
      <c r="E15" s="447"/>
      <c r="F15" s="106"/>
      <c r="G15" s="143">
        <f>'Table 1'!G15-'Table 3'!G15</f>
        <v>-24565.241999999998</v>
      </c>
      <c r="H15" s="143">
        <f>'Table 1'!H15-'Table 3'!H15</f>
        <v>-23458.766999999996</v>
      </c>
      <c r="I15" s="143">
        <f>'Table 1'!I15-'Table 3'!I15</f>
        <v>-29621.633000000009</v>
      </c>
      <c r="J15" s="143">
        <f>'Table 1'!J15-'Table 3'!J15</f>
        <v>-27687.988999999998</v>
      </c>
      <c r="K15" s="143">
        <f>'Table 1'!K15-'Table 3'!K15</f>
        <v>-25924.976000000002</v>
      </c>
      <c r="L15" s="143">
        <f>'Table 1'!L15-'Table 3'!L15</f>
        <v>-27352.282000000007</v>
      </c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</row>
    <row r="16" spans="1:38" s="41" customFormat="1" ht="20.100000000000001" customHeight="1">
      <c r="A16" s="107"/>
      <c r="B16" s="80" t="s">
        <v>92</v>
      </c>
      <c r="C16" s="448" t="s">
        <v>154</v>
      </c>
      <c r="D16" s="448"/>
      <c r="E16" s="448"/>
      <c r="F16" s="22"/>
      <c r="G16" s="5">
        <f>'Table 1'!G16-'Table 3'!G16</f>
        <v>-17127.380999999998</v>
      </c>
      <c r="H16" s="5">
        <f>'Table 1'!H16-'Table 3'!H16</f>
        <v>-16293.642</v>
      </c>
      <c r="I16" s="5">
        <f>'Table 1'!I16-'Table 3'!I16</f>
        <v>-21088.929000000004</v>
      </c>
      <c r="J16" s="5">
        <f>'Table 1'!J16-'Table 3'!J16</f>
        <v>-21645.258000000002</v>
      </c>
      <c r="K16" s="5">
        <f>'Table 1'!K16-'Table 3'!K16</f>
        <v>-20652.054</v>
      </c>
      <c r="L16" s="5">
        <f>'Table 1'!L16-'Table 3'!L16</f>
        <v>-18030.096000000001</v>
      </c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</row>
    <row r="17" spans="1:38" s="41" customFormat="1" ht="20.100000000000001" customHeight="1">
      <c r="A17" s="107"/>
      <c r="B17" s="80"/>
      <c r="C17" s="17" t="s">
        <v>93</v>
      </c>
      <c r="D17" s="462" t="s">
        <v>155</v>
      </c>
      <c r="E17" s="462"/>
      <c r="F17" s="17"/>
      <c r="G17" s="79">
        <f>'Table 1'!G17-'Table 3'!G17</f>
        <v>-20919.629999999997</v>
      </c>
      <c r="H17" s="79">
        <f>'Table 1'!H17-'Table 3'!H17</f>
        <v>-20191.251</v>
      </c>
      <c r="I17" s="79">
        <f>'Table 1'!I17-'Table 3'!I17</f>
        <v>-25178.733</v>
      </c>
      <c r="J17" s="79">
        <f>'Table 1'!J17-'Table 3'!J17</f>
        <v>-26011.788</v>
      </c>
      <c r="K17" s="79">
        <f>'Table 1'!K17-'Table 3'!K17</f>
        <v>-25358.851999999999</v>
      </c>
      <c r="L17" s="79">
        <f>'Table 1'!L17-'Table 3'!L17</f>
        <v>-23050.057000000001</v>
      </c>
      <c r="M17" s="342"/>
      <c r="N17" s="342"/>
      <c r="O17" s="355"/>
      <c r="P17" s="346"/>
      <c r="Q17" s="346"/>
      <c r="R17" s="346"/>
      <c r="S17" s="346"/>
      <c r="T17" s="346"/>
      <c r="U17" s="346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</row>
    <row r="18" spans="1:38" s="41" customFormat="1" ht="20.100000000000001" customHeight="1">
      <c r="A18" s="107"/>
      <c r="B18" s="80"/>
      <c r="C18" s="17" t="s">
        <v>94</v>
      </c>
      <c r="D18" s="462" t="s">
        <v>156</v>
      </c>
      <c r="E18" s="462"/>
      <c r="F18" s="17"/>
      <c r="G18" s="79">
        <f>'Table 1'!G18-'Table 3'!G18</f>
        <v>3792.2489999999998</v>
      </c>
      <c r="H18" s="79">
        <f>'Table 1'!H18-'Table 3'!H18</f>
        <v>3897.6089999999999</v>
      </c>
      <c r="I18" s="79">
        <f>'Table 1'!I18-'Table 3'!I18</f>
        <v>4089.8039999999983</v>
      </c>
      <c r="J18" s="79">
        <f>'Table 1'!J18-'Table 3'!J18</f>
        <v>4366.5290000000005</v>
      </c>
      <c r="K18" s="79">
        <f>'Table 1'!K18-'Table 3'!K18</f>
        <v>4706.7979999999989</v>
      </c>
      <c r="L18" s="79">
        <f>'Table 1'!L18-'Table 3'!L18</f>
        <v>5019.9609999999993</v>
      </c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</row>
    <row r="19" spans="1:38" s="41" customFormat="1" ht="20.100000000000001" customHeight="1">
      <c r="A19" s="107"/>
      <c r="B19" s="80" t="s">
        <v>95</v>
      </c>
      <c r="C19" s="448" t="s">
        <v>157</v>
      </c>
      <c r="D19" s="448"/>
      <c r="E19" s="448"/>
      <c r="F19" s="22"/>
      <c r="G19" s="79">
        <f>'Table 1'!G19-'Table 3'!G19</f>
        <v>-4347.1479999999992</v>
      </c>
      <c r="H19" s="79">
        <f>'Table 1'!H19-'Table 3'!H19</f>
        <v>-4124.1479999999974</v>
      </c>
      <c r="I19" s="79">
        <f>'Table 1'!I19-'Table 3'!I19</f>
        <v>-5036.0990000000002</v>
      </c>
      <c r="J19" s="79">
        <f>'Table 1'!J19-'Table 3'!J19</f>
        <v>-3066.1279999999988</v>
      </c>
      <c r="K19" s="79">
        <f>'Table 1'!K19-'Table 3'!K19</f>
        <v>-2374.3780000000006</v>
      </c>
      <c r="L19" s="79">
        <f>'Table 1'!L19-'Table 3'!L19</f>
        <v>-7189.012999999999</v>
      </c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</row>
    <row r="20" spans="1:38" s="41" customFormat="1" ht="20.100000000000001" customHeight="1">
      <c r="A20" s="107"/>
      <c r="B20" s="80"/>
      <c r="C20" s="17" t="s">
        <v>96</v>
      </c>
      <c r="D20" s="448" t="s">
        <v>158</v>
      </c>
      <c r="E20" s="448"/>
      <c r="F20" s="17"/>
      <c r="G20" s="5">
        <f>'Table 1'!G20-'Table 3'!G20</f>
        <v>-6639.6890000000003</v>
      </c>
      <c r="H20" s="5">
        <f>'Table 1'!H20-'Table 3'!H20</f>
        <v>-7116.94</v>
      </c>
      <c r="I20" s="5">
        <f>'Table 1'!I20-'Table 3'!I20</f>
        <v>-8515.3990000000013</v>
      </c>
      <c r="J20" s="5">
        <f>'Table 1'!J20-'Table 3'!J20</f>
        <v>-8610.1350000000002</v>
      </c>
      <c r="K20" s="5">
        <f>'Table 1'!K20-'Table 3'!K20</f>
        <v>-7779.83</v>
      </c>
      <c r="L20" s="5">
        <f>'Table 1'!L20-'Table 3'!L20</f>
        <v>-7258.7529999999988</v>
      </c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</row>
    <row r="21" spans="1:38" s="41" customFormat="1" ht="20.100000000000001" customHeight="1">
      <c r="A21" s="107"/>
      <c r="B21" s="80"/>
      <c r="C21" s="17" t="s">
        <v>97</v>
      </c>
      <c r="D21" s="448" t="s">
        <v>159</v>
      </c>
      <c r="E21" s="448"/>
      <c r="F21" s="17"/>
      <c r="G21" s="5">
        <f>'Table 1'!G21-'Table 3'!G21</f>
        <v>2292.5410000000002</v>
      </c>
      <c r="H21" s="5">
        <f>'Table 1'!H21-'Table 3'!H21</f>
        <v>2992.7920000000004</v>
      </c>
      <c r="I21" s="5">
        <f>'Table 1'!I21-'Table 3'!I21</f>
        <v>3479.3000000000011</v>
      </c>
      <c r="J21" s="5">
        <f>'Table 1'!J21-'Table 3'!J21</f>
        <v>5544.0070000000005</v>
      </c>
      <c r="K21" s="5">
        <f>'Table 1'!K21-'Table 3'!K21</f>
        <v>5405.4519999999993</v>
      </c>
      <c r="L21" s="5">
        <f>'Table 1'!L21-'Table 3'!L21</f>
        <v>69.740000000000236</v>
      </c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</row>
    <row r="22" spans="1:38" s="41" customFormat="1" ht="20.100000000000001" customHeight="1">
      <c r="A22" s="107"/>
      <c r="B22" s="80" t="s">
        <v>98</v>
      </c>
      <c r="C22" s="448" t="s">
        <v>160</v>
      </c>
      <c r="D22" s="448"/>
      <c r="E22" s="448"/>
      <c r="F22" s="22"/>
      <c r="G22" s="79">
        <f>'Table 1'!G22-'Table 3'!G22</f>
        <v>-3090.7129999999997</v>
      </c>
      <c r="H22" s="79">
        <f>'Table 1'!H22-'Table 3'!H22</f>
        <v>-3040.9769999999999</v>
      </c>
      <c r="I22" s="79">
        <f>'Table 1'!I22-'Table 3'!I22</f>
        <v>-3496.6049999999996</v>
      </c>
      <c r="J22" s="79">
        <f>'Table 1'!J22-'Table 3'!J22</f>
        <v>-2976.6029999999996</v>
      </c>
      <c r="K22" s="79">
        <f>'Table 1'!K22-'Table 3'!K22</f>
        <v>-2898.5439999999999</v>
      </c>
      <c r="L22" s="79">
        <f>'Table 1'!L22-'Table 3'!L22</f>
        <v>-2133.1730000000002</v>
      </c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</row>
    <row r="23" spans="1:38" s="41" customFormat="1" ht="20.100000000000001" customHeight="1">
      <c r="A23" s="107"/>
      <c r="B23" s="80"/>
      <c r="C23" s="17" t="s">
        <v>126</v>
      </c>
      <c r="D23" s="448" t="s">
        <v>135</v>
      </c>
      <c r="E23" s="448"/>
      <c r="F23" s="22"/>
      <c r="G23" s="79">
        <f>'Table 1'!G23-'Table 3'!G23</f>
        <v>-58.049000000000092</v>
      </c>
      <c r="H23" s="79">
        <f>'Table 1'!H23-'Table 3'!H23</f>
        <v>22.341000000000008</v>
      </c>
      <c r="I23" s="79">
        <f>'Table 1'!I23-'Table 3'!I23</f>
        <v>44.601999999999975</v>
      </c>
      <c r="J23" s="79">
        <f>'Table 1'!J23-'Table 3'!J23</f>
        <v>118.11500000000001</v>
      </c>
      <c r="K23" s="79">
        <f>'Table 1'!K23-'Table 3'!K23</f>
        <v>30.700000000000045</v>
      </c>
      <c r="L23" s="79">
        <f>'Table 1'!L23-'Table 3'!L23</f>
        <v>170.45600000000002</v>
      </c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</row>
    <row r="24" spans="1:38" s="41" customFormat="1" ht="19.5" customHeight="1">
      <c r="A24" s="107"/>
      <c r="B24" s="80"/>
      <c r="C24" s="17"/>
      <c r="D24" s="450" t="s">
        <v>136</v>
      </c>
      <c r="E24" s="450"/>
      <c r="F24" s="22"/>
      <c r="G24" s="79"/>
      <c r="H24" s="79"/>
      <c r="I24" s="79"/>
      <c r="J24" s="79"/>
      <c r="K24" s="79"/>
      <c r="L24" s="79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</row>
    <row r="25" spans="1:38" s="41" customFormat="1" ht="20.100000000000001" customHeight="1">
      <c r="A25" s="107"/>
      <c r="B25" s="80"/>
      <c r="C25" s="17" t="s">
        <v>127</v>
      </c>
      <c r="D25" s="448" t="s">
        <v>161</v>
      </c>
      <c r="E25" s="448"/>
      <c r="F25" s="22"/>
      <c r="G25" s="79">
        <f>'Table 1'!G25-'Table 3'!G25</f>
        <v>-3032.6639999999993</v>
      </c>
      <c r="H25" s="79">
        <f>'Table 1'!H25-'Table 3'!H25</f>
        <v>-3063.3180000000002</v>
      </c>
      <c r="I25" s="79">
        <f>'Table 1'!I25-'Table 3'!I25</f>
        <v>-3541.2069999999994</v>
      </c>
      <c r="J25" s="79">
        <f>'Table 1'!J25-'Table 3'!J25</f>
        <v>-3094.7179999999998</v>
      </c>
      <c r="K25" s="79">
        <f>'Table 1'!K25-'Table 3'!K25</f>
        <v>-2929.2440000000001</v>
      </c>
      <c r="L25" s="79">
        <f>'Table 1'!L25-'Table 3'!L25</f>
        <v>-2303.6289999999999</v>
      </c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</row>
    <row r="26" spans="1:38" s="13" customFormat="1" ht="9" customHeight="1">
      <c r="A26" s="107"/>
      <c r="B26" s="107"/>
      <c r="C26" s="22"/>
      <c r="D26" s="22"/>
      <c r="E26" s="22"/>
      <c r="F26" s="22"/>
      <c r="G26" s="79"/>
      <c r="H26" s="79"/>
      <c r="I26" s="79"/>
      <c r="J26" s="79"/>
      <c r="K26" s="79"/>
      <c r="L26" s="79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</row>
    <row r="27" spans="1:38" s="13" customFormat="1" ht="20.100000000000001" customHeight="1">
      <c r="A27" s="100" t="s">
        <v>75</v>
      </c>
      <c r="B27" s="447" t="s">
        <v>162</v>
      </c>
      <c r="C27" s="447"/>
      <c r="D27" s="447"/>
      <c r="E27" s="447"/>
      <c r="F27" s="106"/>
      <c r="G27" s="143">
        <f>'Table 1'!G27-'Table 3'!G27</f>
        <v>26941.118999999999</v>
      </c>
      <c r="H27" s="143">
        <f>'Table 1'!H27-'Table 3'!H27</f>
        <v>31515.302000000011</v>
      </c>
      <c r="I27" s="143">
        <f>'Table 1'!I27-'Table 3'!I27</f>
        <v>32469.633000000002</v>
      </c>
      <c r="J27" s="143">
        <f>'Table 1'!J27-'Table 3'!J27</f>
        <v>30217.663999999997</v>
      </c>
      <c r="K27" s="143">
        <f>'Table 1'!K27-'Table 3'!K27</f>
        <v>30833.486999999994</v>
      </c>
      <c r="L27" s="143">
        <f>'Table 1'!L27-'Table 3'!L27</f>
        <v>-7651.0360000000001</v>
      </c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</row>
    <row r="28" spans="1:38" s="41" customFormat="1" ht="20.100000000000001" customHeight="1">
      <c r="A28" s="80"/>
      <c r="B28" s="80">
        <v>4.0999999999999996</v>
      </c>
      <c r="C28" s="448" t="s">
        <v>163</v>
      </c>
      <c r="D28" s="448"/>
      <c r="E28" s="448"/>
      <c r="F28" s="22"/>
      <c r="G28" s="5">
        <f>'Table 1'!G28-'Table 3'!G28</f>
        <v>2531.0720000000001</v>
      </c>
      <c r="H28" s="5">
        <f>'Table 1'!H28-'Table 3'!H28</f>
        <v>1418.6440000000002</v>
      </c>
      <c r="I28" s="5">
        <f>'Table 1'!I28-'Table 3'!I28</f>
        <v>1501.4739999999993</v>
      </c>
      <c r="J28" s="5">
        <f>'Table 1'!J28-'Table 3'!J28</f>
        <v>585.35400000000118</v>
      </c>
      <c r="K28" s="5">
        <f>'Table 1'!K28-'Table 3'!K28</f>
        <v>-1218.6620000000003</v>
      </c>
      <c r="L28" s="5">
        <f>'Table 1'!L28-'Table 3'!L28</f>
        <v>-3121.0549999999994</v>
      </c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</row>
    <row r="29" spans="1:38" s="41" customFormat="1" ht="20.100000000000001" customHeight="1">
      <c r="A29" s="80"/>
      <c r="B29" s="80">
        <v>4.2</v>
      </c>
      <c r="C29" s="448" t="s">
        <v>164</v>
      </c>
      <c r="D29" s="448"/>
      <c r="E29" s="448"/>
      <c r="F29" s="22"/>
      <c r="G29" s="5">
        <f>'Table 1'!G29-'Table 3'!G29</f>
        <v>24410.047000000006</v>
      </c>
      <c r="H29" s="5">
        <f>'Table 1'!H29-'Table 3'!H29</f>
        <v>30096.65800000001</v>
      </c>
      <c r="I29" s="5">
        <f>'Table 1'!I29-'Table 3'!I29</f>
        <v>30968.159</v>
      </c>
      <c r="J29" s="5">
        <f>'Table 1'!J29-'Table 3'!J29</f>
        <v>29632.332000000002</v>
      </c>
      <c r="K29" s="5">
        <f>'Table 1'!K29-'Table 3'!K29</f>
        <v>32052.148999999998</v>
      </c>
      <c r="L29" s="5">
        <f>'Table 1'!L29-'Table 3'!L29</f>
        <v>-4529.9809999999998</v>
      </c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</row>
    <row r="30" spans="1:38" s="41" customFormat="1" ht="20.100000000000001" customHeight="1">
      <c r="A30" s="80"/>
      <c r="B30" s="109"/>
      <c r="C30" s="17" t="s">
        <v>55</v>
      </c>
      <c r="D30" s="448" t="s">
        <v>165</v>
      </c>
      <c r="E30" s="448"/>
      <c r="F30" s="22"/>
      <c r="G30" s="5">
        <f>'Table 1'!G30-'Table 3'!G30</f>
        <v>841.077</v>
      </c>
      <c r="H30" s="5">
        <f>'Table 1'!H30-'Table 3'!H30</f>
        <v>1054.752</v>
      </c>
      <c r="I30" s="5">
        <f>'Table 1'!I30-'Table 3'!I30</f>
        <v>1172.2919999999999</v>
      </c>
      <c r="J30" s="5">
        <f>'Table 1'!J30-'Table 3'!J30</f>
        <v>1294.8050000000001</v>
      </c>
      <c r="K30" s="5">
        <f>'Table 1'!K30-'Table 3'!K30</f>
        <v>1148.412</v>
      </c>
      <c r="L30" s="5">
        <f>'Table 1'!L30-'Table 3'!L30</f>
        <v>158.93700000000001</v>
      </c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</row>
    <row r="31" spans="1:38" s="41" customFormat="1" ht="20.100000000000001" customHeight="1">
      <c r="A31" s="80"/>
      <c r="B31" s="109"/>
      <c r="C31" s="17" t="s">
        <v>56</v>
      </c>
      <c r="D31" s="448" t="s">
        <v>166</v>
      </c>
      <c r="E31" s="448"/>
      <c r="F31" s="22"/>
      <c r="G31" s="5">
        <f>'Table 1'!G31-'Table 3'!G31</f>
        <v>-7068.3069999999998</v>
      </c>
      <c r="H31" s="5">
        <f>'Table 1'!H31-'Table 3'!H31</f>
        <v>-6577.2820000000002</v>
      </c>
      <c r="I31" s="5">
        <f>'Table 1'!I31-'Table 3'!I31</f>
        <v>-5953.9179999999997</v>
      </c>
      <c r="J31" s="5">
        <f>'Table 1'!J31-'Table 3'!J31</f>
        <v>-4353.75</v>
      </c>
      <c r="K31" s="5">
        <f>'Table 1'!K31-'Table 3'!K31</f>
        <v>-3187.7860000000001</v>
      </c>
      <c r="L31" s="5">
        <f>'Table 1'!L31-'Table 3'!L31</f>
        <v>-2679.3590000000004</v>
      </c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</row>
    <row r="32" spans="1:38" s="41" customFormat="1" ht="20.100000000000001" customHeight="1">
      <c r="A32" s="80"/>
      <c r="B32" s="80"/>
      <c r="C32" s="17" t="s">
        <v>57</v>
      </c>
      <c r="D32" s="448" t="s">
        <v>167</v>
      </c>
      <c r="E32" s="448"/>
      <c r="F32" s="22"/>
      <c r="G32" s="5">
        <f>'Table 1'!G32-'Table 3'!G32</f>
        <v>30637.277000000002</v>
      </c>
      <c r="H32" s="5">
        <f>'Table 1'!H32-'Table 3'!H32</f>
        <v>35619.188999999998</v>
      </c>
      <c r="I32" s="5">
        <f>'Table 1'!I32-'Table 3'!I32</f>
        <v>35749.785000000003</v>
      </c>
      <c r="J32" s="5">
        <f>'Table 1'!J32-'Table 3'!J32</f>
        <v>32691.252999999997</v>
      </c>
      <c r="K32" s="5">
        <f>'Table 1'!K32-'Table 3'!K32</f>
        <v>34091.522999999994</v>
      </c>
      <c r="L32" s="5">
        <f>'Table 1'!L32-'Table 3'!L32</f>
        <v>-2009.5589999999993</v>
      </c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</row>
    <row r="33" spans="1:38" s="13" customFormat="1" ht="9" customHeight="1">
      <c r="A33" s="80"/>
      <c r="B33" s="80"/>
      <c r="C33" s="17"/>
      <c r="D33" s="22"/>
      <c r="E33" s="22"/>
      <c r="F33" s="22"/>
      <c r="G33" s="5"/>
      <c r="H33" s="5"/>
      <c r="I33" s="5"/>
      <c r="J33" s="5"/>
      <c r="K33" s="5"/>
      <c r="L33" s="5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</row>
    <row r="34" spans="1:38" s="13" customFormat="1" ht="20.100000000000001" customHeight="1">
      <c r="A34" s="100" t="s">
        <v>76</v>
      </c>
      <c r="B34" s="447" t="s">
        <v>168</v>
      </c>
      <c r="C34" s="447"/>
      <c r="D34" s="447"/>
      <c r="E34" s="447"/>
      <c r="F34" s="106"/>
      <c r="G34" s="143">
        <f>'Table 1'!G34-'Table 3'!G34</f>
        <v>-6510.9939999999988</v>
      </c>
      <c r="H34" s="143">
        <f>'Table 1'!H34-'Table 3'!H34</f>
        <v>-8083.6690000000008</v>
      </c>
      <c r="I34" s="143">
        <f>'Table 1'!I34-'Table 3'!I34</f>
        <v>-12697.626</v>
      </c>
      <c r="J34" s="143">
        <f>'Table 1'!J34-'Table 3'!J34</f>
        <v>-8153.1309999999994</v>
      </c>
      <c r="K34" s="143">
        <f>'Table 1'!K34-'Table 3'!K34</f>
        <v>-2927.4350000000004</v>
      </c>
      <c r="L34" s="143">
        <f>'Table 1'!L34-'Table 3'!L34</f>
        <v>-581.1550000000002</v>
      </c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</row>
    <row r="35" spans="1:38" s="13" customFormat="1" ht="9" customHeight="1">
      <c r="A35" s="107"/>
      <c r="B35" s="80"/>
      <c r="C35" s="22"/>
      <c r="D35" s="22"/>
      <c r="E35" s="22"/>
      <c r="F35" s="22"/>
      <c r="G35" s="180"/>
      <c r="H35" s="180"/>
      <c r="I35" s="180"/>
      <c r="J35" s="180"/>
      <c r="K35" s="180"/>
      <c r="L35" s="180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</row>
    <row r="36" spans="1:38" s="13" customFormat="1" ht="20.100000000000001" customHeight="1">
      <c r="A36" s="100" t="s">
        <v>77</v>
      </c>
      <c r="B36" s="447" t="s">
        <v>17</v>
      </c>
      <c r="C36" s="447"/>
      <c r="D36" s="447"/>
      <c r="E36" s="447"/>
      <c r="F36" s="106"/>
      <c r="G36" s="181">
        <f>'Table 1'!G36-'Table 3'!G36</f>
        <v>-7759.0199999999995</v>
      </c>
      <c r="H36" s="181">
        <f>'Table 1'!H36-'Table 3'!H36</f>
        <v>-7941.8029999999999</v>
      </c>
      <c r="I36" s="181">
        <f>'Table 1'!I36-'Table 3'!I36</f>
        <v>-8558.8420000000006</v>
      </c>
      <c r="J36" s="181">
        <f>'Table 1'!J36-'Table 3'!J36</f>
        <v>-8618.8809999999994</v>
      </c>
      <c r="K36" s="181">
        <f>'Table 1'!K36-'Table 3'!K36</f>
        <v>-8218.264000000001</v>
      </c>
      <c r="L36" s="181">
        <f>'Table 1'!L36-'Table 3'!L36</f>
        <v>-7647.6129999999994</v>
      </c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</row>
    <row r="37" spans="1:38" s="41" customFormat="1" ht="20.100000000000001" customHeight="1">
      <c r="A37" s="107"/>
      <c r="B37" s="449" t="s">
        <v>5</v>
      </c>
      <c r="C37" s="449"/>
      <c r="D37" s="449"/>
      <c r="E37" s="449"/>
      <c r="F37" s="22"/>
      <c r="G37" s="180"/>
      <c r="H37" s="180"/>
      <c r="I37" s="180"/>
      <c r="J37" s="180"/>
      <c r="K37" s="180"/>
      <c r="L37" s="180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</row>
    <row r="38" spans="1:38" s="13" customFormat="1" ht="9" customHeight="1">
      <c r="A38" s="107"/>
      <c r="B38" s="107"/>
      <c r="C38" s="22"/>
      <c r="D38" s="22"/>
      <c r="E38" s="22"/>
      <c r="F38" s="22"/>
      <c r="G38" s="180"/>
      <c r="H38" s="180"/>
      <c r="I38" s="180"/>
      <c r="J38" s="180"/>
      <c r="K38" s="180"/>
      <c r="L38" s="180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</row>
    <row r="39" spans="1:38" s="13" customFormat="1" ht="20.100000000000001" customHeight="1">
      <c r="A39" s="100" t="s">
        <v>78</v>
      </c>
      <c r="B39" s="447" t="s">
        <v>169</v>
      </c>
      <c r="C39" s="447"/>
      <c r="D39" s="447"/>
      <c r="E39" s="447"/>
      <c r="F39" s="106"/>
      <c r="G39" s="143">
        <f>'Table 1'!G39-'Table 3'!G39</f>
        <v>-348.99599999999987</v>
      </c>
      <c r="H39" s="143">
        <f>'Table 1'!H39-'Table 3'!H39</f>
        <v>-139.73500000000013</v>
      </c>
      <c r="I39" s="143">
        <f>'Table 1'!I39-'Table 3'!I39</f>
        <v>-68.335999999999785</v>
      </c>
      <c r="J39" s="143">
        <f>'Table 1'!J39-'Table 3'!J39</f>
        <v>-142.54299999999967</v>
      </c>
      <c r="K39" s="143">
        <f>'Table 1'!K39-'Table 3'!K39</f>
        <v>-149.10699999999997</v>
      </c>
      <c r="L39" s="143">
        <f>'Table 1'!L39-'Table 3'!L39</f>
        <v>123.21399999999994</v>
      </c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</row>
    <row r="40" spans="1:38" s="13" customFormat="1" ht="9" customHeight="1">
      <c r="A40" s="107"/>
      <c r="B40" s="107"/>
      <c r="C40" s="22"/>
      <c r="D40" s="22"/>
      <c r="E40" s="22"/>
      <c r="F40" s="22"/>
      <c r="G40" s="180"/>
      <c r="H40" s="180"/>
      <c r="I40" s="180"/>
      <c r="J40" s="180"/>
      <c r="K40" s="180"/>
      <c r="L40" s="180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</row>
    <row r="41" spans="1:38" s="103" customFormat="1" ht="20.100000000000001" customHeight="1">
      <c r="A41" s="100" t="s">
        <v>79</v>
      </c>
      <c r="B41" s="447" t="s">
        <v>18</v>
      </c>
      <c r="C41" s="447"/>
      <c r="D41" s="447"/>
      <c r="E41" s="447"/>
      <c r="F41" s="106"/>
      <c r="G41" s="143">
        <f>'Table 1'!G41-'Table 3'!G41</f>
        <v>-4682.49</v>
      </c>
      <c r="H41" s="143">
        <f>'Table 1'!H41-'Table 3'!H41</f>
        <v>-5116.277</v>
      </c>
      <c r="I41" s="143">
        <f>'Table 1'!I41-'Table 3'!I41</f>
        <v>-6615.5939999999991</v>
      </c>
      <c r="J41" s="143">
        <f>'Table 1'!J41-'Table 3'!J41</f>
        <v>-7032.4679999999989</v>
      </c>
      <c r="K41" s="143">
        <f>'Table 1'!K41-'Table 3'!K41</f>
        <v>-8279.607</v>
      </c>
      <c r="L41" s="143">
        <f>'Table 1'!L41-'Table 3'!L41</f>
        <v>-9047.8090000000011</v>
      </c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</row>
    <row r="42" spans="1:38" s="41" customFormat="1" ht="20.100000000000001" customHeight="1">
      <c r="A42" s="80"/>
      <c r="B42" s="449" t="s">
        <v>7</v>
      </c>
      <c r="C42" s="449"/>
      <c r="D42" s="449"/>
      <c r="E42" s="449"/>
      <c r="F42" s="22"/>
      <c r="G42" s="5"/>
      <c r="H42" s="5"/>
      <c r="I42" s="5"/>
      <c r="J42" s="5"/>
      <c r="K42" s="5"/>
      <c r="L42" s="5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</row>
    <row r="43" spans="1:38" s="41" customFormat="1" ht="20.100000000000001" customHeight="1">
      <c r="A43" s="80"/>
      <c r="B43" s="111" t="s">
        <v>148</v>
      </c>
      <c r="C43" s="448" t="s">
        <v>170</v>
      </c>
      <c r="D43" s="448"/>
      <c r="E43" s="448"/>
      <c r="F43" s="22"/>
      <c r="G43" s="5">
        <f>'Table 1'!G43-'Table 3'!G43</f>
        <v>-2410.5079999999998</v>
      </c>
      <c r="H43" s="5">
        <f>'Table 1'!H43-'Table 3'!H43</f>
        <v>-2689.8669999999997</v>
      </c>
      <c r="I43" s="5">
        <f>'Table 1'!I43-'Table 3'!I43</f>
        <v>-3604.4839999999999</v>
      </c>
      <c r="J43" s="5">
        <f>'Table 1'!J43-'Table 3'!J43</f>
        <v>-4189.2960000000003</v>
      </c>
      <c r="K43" s="5">
        <f>'Table 1'!K43-'Table 3'!K43</f>
        <v>-6122.375</v>
      </c>
      <c r="L43" s="5">
        <f>'Table 1'!L43-'Table 3'!L43</f>
        <v>-7166.8059999999996</v>
      </c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</row>
    <row r="44" spans="1:38" s="41" customFormat="1" ht="20.100000000000001" customHeight="1">
      <c r="A44" s="80"/>
      <c r="B44" s="111" t="s">
        <v>149</v>
      </c>
      <c r="C44" s="448" t="s">
        <v>147</v>
      </c>
      <c r="D44" s="448"/>
      <c r="E44" s="448"/>
      <c r="F44" s="22"/>
      <c r="G44" s="5">
        <f>'Table 1'!G44-'Table 3'!G44</f>
        <v>-2271.982</v>
      </c>
      <c r="H44" s="5">
        <f>'Table 1'!H44-'Table 3'!H44</f>
        <v>-2426.4110000000001</v>
      </c>
      <c r="I44" s="5">
        <f>'Table 1'!I44-'Table 3'!I44</f>
        <v>-3011.1089999999999</v>
      </c>
      <c r="J44" s="5">
        <f>'Table 1'!J44-'Table 3'!J44</f>
        <v>-2843.172</v>
      </c>
      <c r="K44" s="5">
        <f>'Table 1'!K44-'Table 3'!K44</f>
        <v>-2157.232</v>
      </c>
      <c r="L44" s="5">
        <f>'Table 1'!L44-'Table 3'!L44</f>
        <v>-1881.0030000000002</v>
      </c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</row>
    <row r="45" spans="1:38" s="41" customFormat="1" ht="15" customHeight="1">
      <c r="A45" s="80"/>
      <c r="B45" s="113"/>
      <c r="C45" s="464" t="s">
        <v>146</v>
      </c>
      <c r="D45" s="464"/>
      <c r="E45" s="464"/>
      <c r="F45" s="22"/>
      <c r="G45" s="5"/>
      <c r="H45" s="5"/>
      <c r="I45" s="5"/>
      <c r="J45" s="5"/>
      <c r="K45" s="5"/>
      <c r="L45" s="5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</row>
    <row r="46" spans="1:38" s="13" customFormat="1" ht="9" customHeight="1">
      <c r="A46" s="80"/>
      <c r="B46" s="114"/>
      <c r="C46" s="22"/>
      <c r="D46" s="22"/>
      <c r="E46" s="22"/>
      <c r="F46" s="22"/>
      <c r="G46" s="5"/>
      <c r="H46" s="5"/>
      <c r="I46" s="5"/>
      <c r="J46" s="5"/>
      <c r="K46" s="5"/>
      <c r="L46" s="5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</row>
    <row r="47" spans="1:38" s="103" customFormat="1" ht="20.100000000000001" customHeight="1">
      <c r="A47" s="100" t="s">
        <v>80</v>
      </c>
      <c r="B47" s="460" t="s">
        <v>19</v>
      </c>
      <c r="C47" s="460"/>
      <c r="D47" s="460"/>
      <c r="E47" s="460"/>
      <c r="F47" s="182"/>
      <c r="G47" s="183">
        <f>'Table 1'!G47-'Table 3'!G47</f>
        <v>-2384.366</v>
      </c>
      <c r="H47" s="183">
        <f>'Table 1'!H47-'Table 3'!H47</f>
        <v>-2761.5030000000006</v>
      </c>
      <c r="I47" s="183">
        <f>'Table 1'!I47-'Table 3'!I47</f>
        <v>-1546.5079999999998</v>
      </c>
      <c r="J47" s="183">
        <f>'Table 1'!J47-'Table 3'!J47</f>
        <v>-1732.9500000000007</v>
      </c>
      <c r="K47" s="183">
        <f>'Table 1'!K47-'Table 3'!K47</f>
        <v>-2230.6440000000002</v>
      </c>
      <c r="L47" s="183">
        <f>'Table 1'!L47-'Table 3'!L47</f>
        <v>-3411.3040000000019</v>
      </c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</row>
    <row r="48" spans="1:38" s="41" customFormat="1" ht="20.100000000000001" customHeight="1">
      <c r="A48" s="80"/>
      <c r="B48" s="457" t="s">
        <v>8</v>
      </c>
      <c r="C48" s="457"/>
      <c r="D48" s="457"/>
      <c r="E48" s="457"/>
      <c r="F48" s="179"/>
      <c r="G48" s="5"/>
      <c r="H48" s="5"/>
      <c r="I48" s="5"/>
      <c r="J48" s="5"/>
      <c r="K48" s="5"/>
      <c r="L48" s="5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</row>
    <row r="49" spans="1:38" s="41" customFormat="1" ht="20.100000000000001" customHeight="1">
      <c r="A49" s="80"/>
      <c r="B49" s="115">
        <v>9.1</v>
      </c>
      <c r="C49" s="462" t="s">
        <v>171</v>
      </c>
      <c r="D49" s="462"/>
      <c r="E49" s="462"/>
      <c r="F49" s="22"/>
      <c r="G49" s="5">
        <f>'Table 1'!G49-'Table 3'!G49</f>
        <v>-2815.8270000000002</v>
      </c>
      <c r="H49" s="5">
        <f>'Table 1'!H49-'Table 3'!H49</f>
        <v>-2665.7990000000004</v>
      </c>
      <c r="I49" s="5">
        <f>'Table 1'!I49-'Table 3'!I49</f>
        <v>-2284.2469999999994</v>
      </c>
      <c r="J49" s="5">
        <f>'Table 1'!J49-'Table 3'!J49</f>
        <v>-1331.027</v>
      </c>
      <c r="K49" s="5">
        <f>'Table 1'!K49-'Table 3'!K49</f>
        <v>-1811.2490000000003</v>
      </c>
      <c r="L49" s="5">
        <f>'Table 1'!L49-'Table 3'!L49</f>
        <v>-2092.1009999999997</v>
      </c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</row>
    <row r="50" spans="1:38" s="41" customFormat="1" ht="20.100000000000001" customHeight="1">
      <c r="A50" s="80"/>
      <c r="B50" s="116" t="s">
        <v>91</v>
      </c>
      <c r="C50" s="462" t="s">
        <v>172</v>
      </c>
      <c r="D50" s="462"/>
      <c r="E50" s="462"/>
      <c r="F50" s="17"/>
      <c r="G50" s="5">
        <f>'Table 1'!G50-'Table 3'!G50</f>
        <v>1082.5970000000007</v>
      </c>
      <c r="H50" s="5">
        <f>'Table 1'!H50-'Table 3'!H50</f>
        <v>642.48299999999927</v>
      </c>
      <c r="I50" s="5">
        <f>'Table 1'!I50-'Table 3'!I50</f>
        <v>1349.280999999999</v>
      </c>
      <c r="J50" s="5">
        <f>'Table 1'!J50-'Table 3'!J50</f>
        <v>411.02600000000075</v>
      </c>
      <c r="K50" s="5">
        <f>'Table 1'!K50-'Table 3'!K50</f>
        <v>431.12099999999919</v>
      </c>
      <c r="L50" s="5">
        <f>'Table 1'!L50-'Table 3'!L50</f>
        <v>-640.6260000000002</v>
      </c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</row>
    <row r="51" spans="1:38" ht="20.100000000000001" customHeight="1">
      <c r="A51" s="80"/>
      <c r="B51" s="115" t="s">
        <v>99</v>
      </c>
      <c r="C51" s="448" t="s">
        <v>173</v>
      </c>
      <c r="D51" s="448"/>
      <c r="E51" s="448"/>
      <c r="F51" s="17"/>
      <c r="G51" s="5">
        <f>'Table 1'!G51-'Table 3'!G51</f>
        <v>-651.13599999999997</v>
      </c>
      <c r="H51" s="5">
        <f>'Table 1'!H51-'Table 3'!H51</f>
        <v>-738.18700000000013</v>
      </c>
      <c r="I51" s="5">
        <f>'Table 1'!I51-'Table 3'!I51</f>
        <v>-611.54200000000003</v>
      </c>
      <c r="J51" s="5">
        <f>'Table 1'!J51-'Table 3'!J51</f>
        <v>-812.94299999999998</v>
      </c>
      <c r="K51" s="5">
        <f>'Table 1'!K51-'Table 3'!K51</f>
        <v>-850.51600000000008</v>
      </c>
      <c r="L51" s="5">
        <f>'Table 1'!L51-'Table 3'!L51</f>
        <v>-678.577</v>
      </c>
    </row>
    <row r="52" spans="1:38" s="144" customFormat="1" ht="9" customHeight="1">
      <c r="A52" s="80"/>
      <c r="B52" s="80"/>
      <c r="C52" s="22"/>
      <c r="D52" s="17"/>
      <c r="E52" s="17"/>
      <c r="F52" s="17"/>
      <c r="G52" s="5"/>
      <c r="H52" s="5"/>
      <c r="I52" s="5"/>
      <c r="J52" s="5"/>
      <c r="K52" s="5"/>
      <c r="L52" s="5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</row>
    <row r="53" spans="1:38" s="13" customFormat="1" ht="20.100000000000001" customHeight="1">
      <c r="A53" s="100" t="s">
        <v>81</v>
      </c>
      <c r="B53" s="117" t="s">
        <v>174</v>
      </c>
      <c r="C53" s="106"/>
      <c r="D53" s="106"/>
      <c r="E53" s="106"/>
      <c r="F53" s="106"/>
      <c r="G53" s="181">
        <f>'Table 1'!G53-'Table 3'!G53</f>
        <v>-7219.0609999999979</v>
      </c>
      <c r="H53" s="181">
        <f>'Table 1'!H53-'Table 3'!H53</f>
        <v>-9603.3499999999949</v>
      </c>
      <c r="I53" s="181">
        <f>'Table 1'!I53-'Table 3'!I53</f>
        <v>-3664.6270000000004</v>
      </c>
      <c r="J53" s="181">
        <f>'Table 1'!J53-'Table 3'!J53</f>
        <v>-3654.5620000000017</v>
      </c>
      <c r="K53" s="181">
        <f>'Table 1'!K53-'Table 3'!K53</f>
        <v>-3576.4689999999973</v>
      </c>
      <c r="L53" s="181">
        <f>'Table 1'!L53-'Table 3'!L53</f>
        <v>-2777.1790000000037</v>
      </c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</row>
    <row r="54" spans="1:38" s="81" customFormat="1" ht="20.100000000000001" customHeight="1">
      <c r="A54" s="80"/>
      <c r="B54" s="115">
        <v>10.1</v>
      </c>
      <c r="C54" s="22" t="s">
        <v>134</v>
      </c>
      <c r="D54" s="22"/>
      <c r="E54" s="22"/>
      <c r="F54" s="118"/>
      <c r="G54" s="5">
        <f>'Table 1'!G54-'Table 3'!G54</f>
        <v>318.80700000000002</v>
      </c>
      <c r="H54" s="5">
        <f>'Table 1'!H54-'Table 3'!H54</f>
        <v>548.55700000000002</v>
      </c>
      <c r="I54" s="5">
        <f>'Table 1'!I54-'Table 3'!I54</f>
        <v>802.99400000000003</v>
      </c>
      <c r="J54" s="5">
        <f>'Table 1'!J54-'Table 3'!J54</f>
        <v>591.43500000000017</v>
      </c>
      <c r="K54" s="5">
        <f>'Table 1'!K54-'Table 3'!K54</f>
        <v>56.807999999999993</v>
      </c>
      <c r="L54" s="62">
        <f>'Table 1'!L54-'Table 3'!L54</f>
        <v>141.91199999999981</v>
      </c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</row>
    <row r="55" spans="1:38" ht="20.100000000000001" customHeight="1">
      <c r="A55" s="80"/>
      <c r="B55" s="115"/>
      <c r="C55" s="450" t="s">
        <v>1</v>
      </c>
      <c r="D55" s="450"/>
      <c r="E55" s="450"/>
      <c r="F55" s="179"/>
      <c r="G55" s="5"/>
      <c r="H55" s="5"/>
      <c r="I55" s="5"/>
      <c r="J55" s="5"/>
      <c r="K55" s="5"/>
      <c r="L55" s="5"/>
    </row>
    <row r="56" spans="1:38" s="81" customFormat="1" ht="19.5" customHeight="1">
      <c r="A56" s="80"/>
      <c r="B56" s="115">
        <v>10.199999999999999</v>
      </c>
      <c r="C56" s="468" t="s">
        <v>21</v>
      </c>
      <c r="D56" s="468"/>
      <c r="E56" s="468"/>
      <c r="F56" s="118"/>
      <c r="G56" s="12">
        <f>'Table 1'!G56-'Table 3'!G56</f>
        <v>-275.31099999999969</v>
      </c>
      <c r="H56" s="12">
        <f>'Table 1'!H56-'Table 3'!H56</f>
        <v>1154.9249999999993</v>
      </c>
      <c r="I56" s="12">
        <f>'Table 1'!I56-'Table 3'!I56</f>
        <v>1425.3670000000002</v>
      </c>
      <c r="J56" s="12">
        <f>'Table 1'!J56-'Table 3'!J56</f>
        <v>1218.2619999999988</v>
      </c>
      <c r="K56" s="12">
        <f>'Table 1'!K56-'Table 3'!K56</f>
        <v>944.86599999999999</v>
      </c>
      <c r="L56" s="12">
        <f>'Table 1'!L56-'Table 3'!L56</f>
        <v>1131.2950000000019</v>
      </c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</row>
    <row r="57" spans="1:38" ht="20.100000000000001" customHeight="1">
      <c r="A57" s="80"/>
      <c r="B57" s="115"/>
      <c r="C57" s="450" t="s">
        <v>2</v>
      </c>
      <c r="D57" s="450"/>
      <c r="E57" s="450"/>
      <c r="F57" s="179"/>
      <c r="G57" s="5"/>
      <c r="H57" s="5"/>
      <c r="I57" s="5"/>
      <c r="J57" s="5"/>
      <c r="K57" s="5"/>
      <c r="L57" s="5"/>
    </row>
    <row r="58" spans="1:38" ht="20.100000000000001" customHeight="1">
      <c r="A58" s="80"/>
      <c r="B58" s="115"/>
      <c r="C58" s="17" t="s">
        <v>49</v>
      </c>
      <c r="D58" s="448" t="s">
        <v>175</v>
      </c>
      <c r="E58" s="448"/>
      <c r="F58" s="184"/>
      <c r="G58" s="5">
        <f>'Table 1'!G58-'Table 3'!G58</f>
        <v>-234.74700000000001</v>
      </c>
      <c r="H58" s="5">
        <f>'Table 1'!H58-'Table 3'!H58</f>
        <v>-260.51900000000001</v>
      </c>
      <c r="I58" s="5">
        <f>'Table 1'!I58-'Table 3'!I58</f>
        <v>-178.97699999999998</v>
      </c>
      <c r="J58" s="5">
        <f>'Table 1'!J58-'Table 3'!J58</f>
        <v>-245.279</v>
      </c>
      <c r="K58" s="5">
        <f>'Table 1'!K58-'Table 3'!K58</f>
        <v>-331.56699999999995</v>
      </c>
      <c r="L58" s="5">
        <f>'Table 1'!L58-'Table 3'!L58</f>
        <v>-258.34799999999996</v>
      </c>
    </row>
    <row r="59" spans="1:38" ht="20.100000000000001" customHeight="1">
      <c r="A59" s="80"/>
      <c r="B59" s="115"/>
      <c r="C59" s="17" t="s">
        <v>50</v>
      </c>
      <c r="D59" s="448" t="s">
        <v>176</v>
      </c>
      <c r="E59" s="448"/>
      <c r="F59" s="184"/>
      <c r="G59" s="5">
        <f>'Table 1'!G59-'Table 3'!G59</f>
        <v>276.64599999999996</v>
      </c>
      <c r="H59" s="5">
        <f>'Table 1'!H59-'Table 3'!H59</f>
        <v>246.93299999999994</v>
      </c>
      <c r="I59" s="5">
        <f>'Table 1'!I59-'Table 3'!I59</f>
        <v>0.88499999999999091</v>
      </c>
      <c r="J59" s="5">
        <f>'Table 1'!J59-'Table 3'!J59</f>
        <v>-97.601999999999862</v>
      </c>
      <c r="K59" s="5">
        <f>'Table 1'!K59-'Table 3'!K59</f>
        <v>166.01800000000003</v>
      </c>
      <c r="L59" s="5">
        <f>'Table 1'!L59-'Table 3'!L59</f>
        <v>227.08899999999994</v>
      </c>
    </row>
    <row r="60" spans="1:38" ht="20.100000000000001" customHeight="1">
      <c r="A60" s="80"/>
      <c r="B60" s="115"/>
      <c r="C60" s="17" t="s">
        <v>51</v>
      </c>
      <c r="D60" s="448" t="s">
        <v>132</v>
      </c>
      <c r="E60" s="448"/>
      <c r="F60" s="118"/>
      <c r="G60" s="5">
        <f>'Table 1'!G60-'Table 3'!G60</f>
        <v>-317.21000000000004</v>
      </c>
      <c r="H60" s="5">
        <f>'Table 1'!H60-'Table 3'!H60</f>
        <v>1168.5109999999995</v>
      </c>
      <c r="I60" s="5">
        <f>'Table 1'!I60-'Table 3'!I60</f>
        <v>1603.4590000000007</v>
      </c>
      <c r="J60" s="5">
        <f>'Table 1'!J60-'Table 3'!J60</f>
        <v>1561.143</v>
      </c>
      <c r="K60" s="5">
        <f>'Table 1'!K60-'Table 3'!K60</f>
        <v>1110.4150000000009</v>
      </c>
      <c r="L60" s="5">
        <f>'Table 1'!L60-'Table 3'!L60</f>
        <v>1162.5540000000019</v>
      </c>
    </row>
    <row r="61" spans="1:38" ht="19.5" customHeight="1">
      <c r="A61" s="80"/>
      <c r="B61" s="115"/>
      <c r="C61" s="17"/>
      <c r="D61" s="450" t="s">
        <v>133</v>
      </c>
      <c r="E61" s="450"/>
      <c r="F61" s="118"/>
      <c r="G61" s="5"/>
      <c r="H61" s="5"/>
      <c r="I61" s="5"/>
      <c r="J61" s="5"/>
      <c r="K61" s="5"/>
      <c r="L61" s="5"/>
    </row>
    <row r="62" spans="1:38" s="81" customFormat="1" ht="19.5" customHeight="1">
      <c r="A62" s="80"/>
      <c r="B62" s="115">
        <v>10.3</v>
      </c>
      <c r="C62" s="463" t="s">
        <v>131</v>
      </c>
      <c r="D62" s="463"/>
      <c r="E62" s="463"/>
      <c r="F62" s="118"/>
      <c r="G62" s="79">
        <f>'Table 1'!G62-'Table 3'!G62</f>
        <v>-7262.5570000000007</v>
      </c>
      <c r="H62" s="79">
        <f>'Table 1'!H62-'Table 3'!H62</f>
        <v>-11306.831999999999</v>
      </c>
      <c r="I62" s="79">
        <f>'Table 1'!I62-'Table 3'!I62</f>
        <v>-5892.9880000000012</v>
      </c>
      <c r="J62" s="79">
        <f>'Table 1'!J62-'Table 3'!J62</f>
        <v>-5464.2590000000018</v>
      </c>
      <c r="K62" s="79">
        <f>'Table 1'!K62-'Table 3'!K62</f>
        <v>-4578.143</v>
      </c>
      <c r="L62" s="79">
        <f>'Table 1'!L62-'Table 3'!L62</f>
        <v>-4050.3860000000022</v>
      </c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</row>
    <row r="63" spans="1:38" s="81" customFormat="1" ht="15" customHeight="1">
      <c r="A63" s="80"/>
      <c r="B63" s="115"/>
      <c r="C63" s="16" t="s">
        <v>129</v>
      </c>
      <c r="D63" s="118"/>
      <c r="E63" s="118"/>
      <c r="F63" s="118"/>
      <c r="G63" s="79"/>
      <c r="H63" s="79"/>
      <c r="I63" s="79"/>
      <c r="J63" s="79"/>
      <c r="K63" s="79"/>
      <c r="L63" s="79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</row>
    <row r="64" spans="1:38" ht="20.100000000000001" customHeight="1">
      <c r="A64" s="80"/>
      <c r="B64" s="80"/>
      <c r="C64" s="450" t="s">
        <v>10</v>
      </c>
      <c r="D64" s="450"/>
      <c r="E64" s="450"/>
      <c r="F64" s="179"/>
      <c r="G64" s="5"/>
      <c r="H64" s="5"/>
      <c r="I64" s="5"/>
      <c r="J64" s="5"/>
      <c r="K64" s="5"/>
      <c r="L64" s="5"/>
    </row>
    <row r="65" spans="1:38" s="81" customFormat="1" ht="20.100000000000001" customHeight="1">
      <c r="A65" s="80"/>
      <c r="B65" s="80"/>
      <c r="C65" s="17" t="s">
        <v>52</v>
      </c>
      <c r="D65" s="452" t="s">
        <v>130</v>
      </c>
      <c r="E65" s="452"/>
      <c r="F65" s="185"/>
      <c r="G65" s="5">
        <f>'Table 1'!G65-'Table 3'!G65</f>
        <v>-3377.7129999999988</v>
      </c>
      <c r="H65" s="5">
        <f>'Table 1'!H65-'Table 3'!H65</f>
        <v>-6956.4779999999992</v>
      </c>
      <c r="I65" s="5">
        <f>'Table 1'!I65-'Table 3'!I65</f>
        <v>-2664.2089999999998</v>
      </c>
      <c r="J65" s="5">
        <f>'Table 1'!J65-'Table 3'!J65</f>
        <v>-2961.1120000000001</v>
      </c>
      <c r="K65" s="5">
        <f>'Table 1'!K65-'Table 3'!K65</f>
        <v>-678.2519999999995</v>
      </c>
      <c r="L65" s="5">
        <f>'Table 1'!L65-'Table 3'!L65</f>
        <v>-981.77199999999993</v>
      </c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</row>
    <row r="66" spans="1:38" ht="19.5" customHeight="1">
      <c r="A66" s="80"/>
      <c r="B66" s="80"/>
      <c r="C66" s="17"/>
      <c r="D66" s="450" t="s">
        <v>60</v>
      </c>
      <c r="E66" s="450"/>
      <c r="F66" s="186"/>
      <c r="G66" s="5"/>
      <c r="H66" s="5"/>
      <c r="I66" s="5"/>
      <c r="J66" s="5"/>
      <c r="K66" s="5"/>
      <c r="L66" s="5"/>
    </row>
    <row r="67" spans="1:38" ht="20.100000000000001" customHeight="1">
      <c r="A67" s="80"/>
      <c r="B67" s="80"/>
      <c r="C67" s="17" t="s">
        <v>53</v>
      </c>
      <c r="D67" s="448" t="s">
        <v>177</v>
      </c>
      <c r="E67" s="448"/>
      <c r="F67" s="17"/>
      <c r="G67" s="5">
        <f>'Table 1'!G67-'Table 3'!G67</f>
        <v>-1768.2330000000002</v>
      </c>
      <c r="H67" s="5">
        <f>'Table 1'!H67-'Table 3'!H67</f>
        <v>-1755.6060000000002</v>
      </c>
      <c r="I67" s="5">
        <f>'Table 1'!I67-'Table 3'!I67</f>
        <v>-1045.712</v>
      </c>
      <c r="J67" s="5">
        <f>'Table 1'!J67-'Table 3'!J67</f>
        <v>-648.19799999999987</v>
      </c>
      <c r="K67" s="5">
        <f>'Table 1'!K67-'Table 3'!K67</f>
        <v>-1473.7420000000002</v>
      </c>
      <c r="L67" s="5">
        <f>'Table 1'!L67-'Table 3'!L67</f>
        <v>-1482.951</v>
      </c>
    </row>
    <row r="68" spans="1:38" s="81" customFormat="1" ht="19.5" customHeight="1">
      <c r="A68" s="80"/>
      <c r="B68" s="80"/>
      <c r="C68" s="17" t="s">
        <v>54</v>
      </c>
      <c r="D68" s="452" t="s">
        <v>128</v>
      </c>
      <c r="E68" s="452"/>
      <c r="F68" s="185"/>
      <c r="G68" s="5">
        <f>'Table 1'!G68-'Table 3'!G68</f>
        <v>-2116.6110000000008</v>
      </c>
      <c r="H68" s="5">
        <f>'Table 1'!H68-'Table 3'!H68</f>
        <v>-2594.7479999999996</v>
      </c>
      <c r="I68" s="5">
        <f>'Table 1'!I68-'Table 3'!I68</f>
        <v>-2183.0670000000009</v>
      </c>
      <c r="J68" s="5">
        <f>'Table 1'!J68-'Table 3'!J68</f>
        <v>-1854.9490000000014</v>
      </c>
      <c r="K68" s="5">
        <f>'Table 1'!K68-'Table 3'!K68</f>
        <v>-2426.1489999999994</v>
      </c>
      <c r="L68" s="5">
        <f>'Table 1'!L68-'Table 3'!L68</f>
        <v>-1585.6630000000005</v>
      </c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</row>
    <row r="69" spans="1:38" s="81" customFormat="1" ht="15" customHeight="1">
      <c r="A69" s="80"/>
      <c r="B69" s="80"/>
      <c r="C69" s="17"/>
      <c r="D69" s="452" t="s">
        <v>129</v>
      </c>
      <c r="E69" s="452"/>
      <c r="F69" s="185"/>
      <c r="G69" s="5"/>
      <c r="H69" s="5"/>
      <c r="I69" s="5"/>
      <c r="J69" s="5"/>
      <c r="K69" s="5"/>
      <c r="L69" s="5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</row>
    <row r="70" spans="1:38" ht="19.5" customHeight="1">
      <c r="A70" s="80"/>
      <c r="B70" s="80"/>
      <c r="C70" s="17"/>
      <c r="D70" s="450" t="s">
        <v>90</v>
      </c>
      <c r="E70" s="450"/>
      <c r="F70" s="179"/>
      <c r="G70" s="5"/>
      <c r="H70" s="5"/>
      <c r="I70" s="5"/>
      <c r="J70" s="5"/>
      <c r="K70" s="5"/>
      <c r="L70" s="5"/>
    </row>
    <row r="71" spans="1:38" s="144" customFormat="1" ht="9" customHeight="1">
      <c r="A71" s="80"/>
      <c r="B71" s="80"/>
      <c r="C71" s="17"/>
      <c r="D71" s="105"/>
      <c r="E71" s="105"/>
      <c r="F71" s="179"/>
      <c r="G71" s="5"/>
      <c r="H71" s="5"/>
      <c r="I71" s="5"/>
      <c r="J71" s="5"/>
      <c r="K71" s="5"/>
      <c r="L71" s="5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</row>
    <row r="72" spans="1:38" s="103" customFormat="1" ht="20.100000000000001" customHeight="1">
      <c r="A72" s="100" t="s">
        <v>82</v>
      </c>
      <c r="B72" s="460" t="s">
        <v>22</v>
      </c>
      <c r="C72" s="460"/>
      <c r="D72" s="460"/>
      <c r="E72" s="460"/>
      <c r="F72" s="182"/>
      <c r="G72" s="143">
        <f>'Table 1'!G72-'Table 3'!G72</f>
        <v>-1674.0449999999998</v>
      </c>
      <c r="H72" s="143">
        <f>'Table 1'!H72-'Table 3'!H72</f>
        <v>-1672.1030000000001</v>
      </c>
      <c r="I72" s="143">
        <f>'Table 1'!I72-'Table 3'!I72</f>
        <v>-1436.9959999999999</v>
      </c>
      <c r="J72" s="143">
        <f>'Table 1'!J72-'Table 3'!J72</f>
        <v>-1285.2360000000001</v>
      </c>
      <c r="K72" s="143">
        <f>'Table 1'!K72-'Table 3'!K72</f>
        <v>-972.73300000000017</v>
      </c>
      <c r="L72" s="143">
        <f>'Table 1'!L72-'Table 3'!L72</f>
        <v>-453.85699999999997</v>
      </c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</row>
    <row r="73" spans="1:38" s="41" customFormat="1" ht="20.100000000000001" customHeight="1">
      <c r="A73" s="80"/>
      <c r="B73" s="449" t="s">
        <v>11</v>
      </c>
      <c r="C73" s="449"/>
      <c r="D73" s="449"/>
      <c r="E73" s="449"/>
      <c r="F73" s="187"/>
      <c r="G73" s="5"/>
      <c r="H73" s="5"/>
      <c r="I73" s="5"/>
      <c r="J73" s="5"/>
      <c r="K73" s="5"/>
      <c r="L73" s="5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342"/>
      <c r="AK73" s="342"/>
      <c r="AL73" s="342"/>
    </row>
    <row r="74" spans="1:38" s="41" customFormat="1" ht="20.100000000000001" customHeight="1">
      <c r="A74" s="80"/>
      <c r="B74" s="115" t="s">
        <v>139</v>
      </c>
      <c r="C74" s="448" t="s">
        <v>141</v>
      </c>
      <c r="D74" s="448"/>
      <c r="E74" s="448"/>
      <c r="F74" s="187"/>
      <c r="G74" s="5">
        <f>'Table 1'!G74-'Table 3'!G74</f>
        <v>-318.28100000000006</v>
      </c>
      <c r="H74" s="5">
        <f>'Table 1'!H74-'Table 3'!H74</f>
        <v>-316.26800000000003</v>
      </c>
      <c r="I74" s="5">
        <f>'Table 1'!I74-'Table 3'!I74</f>
        <v>-307.72999999999996</v>
      </c>
      <c r="J74" s="5">
        <f>'Table 1'!J74-'Table 3'!J74</f>
        <v>-210.99900000000002</v>
      </c>
      <c r="K74" s="5">
        <f>'Table 1'!K74-'Table 3'!K74</f>
        <v>-346.26299999999998</v>
      </c>
      <c r="L74" s="5">
        <f>'Table 1'!L74-'Table 3'!L74</f>
        <v>-111.97499999999999</v>
      </c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342"/>
      <c r="AE74" s="342"/>
      <c r="AF74" s="342"/>
      <c r="AG74" s="342"/>
      <c r="AH74" s="342"/>
      <c r="AI74" s="342"/>
      <c r="AJ74" s="342"/>
      <c r="AK74" s="342"/>
      <c r="AL74" s="342"/>
    </row>
    <row r="75" spans="1:38" s="41" customFormat="1" ht="20.100000000000001" customHeight="1">
      <c r="A75" s="80"/>
      <c r="B75" s="115"/>
      <c r="C75" s="451" t="s">
        <v>142</v>
      </c>
      <c r="D75" s="451"/>
      <c r="E75" s="451"/>
      <c r="F75" s="187"/>
      <c r="G75" s="5"/>
      <c r="H75" s="5"/>
      <c r="I75" s="5"/>
      <c r="J75" s="5"/>
      <c r="K75" s="5"/>
      <c r="L75" s="5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</row>
    <row r="76" spans="1:38" s="41" customFormat="1" ht="20.100000000000001" customHeight="1">
      <c r="A76" s="80"/>
      <c r="B76" s="116" t="s">
        <v>140</v>
      </c>
      <c r="C76" s="448" t="s">
        <v>144</v>
      </c>
      <c r="D76" s="448"/>
      <c r="E76" s="448"/>
      <c r="F76" s="187"/>
      <c r="G76" s="5">
        <f>'Table 1'!G76-'Table 3'!G76</f>
        <v>-1355.7630000000001</v>
      </c>
      <c r="H76" s="5">
        <f>'Table 1'!H76-'Table 3'!H76</f>
        <v>-1355.8340000000001</v>
      </c>
      <c r="I76" s="5">
        <f>'Table 1'!I76-'Table 3'!I76</f>
        <v>-1129.3400000000001</v>
      </c>
      <c r="J76" s="5">
        <f>'Table 1'!J76-'Table 3'!J76</f>
        <v>-1074.2370000000001</v>
      </c>
      <c r="K76" s="5">
        <f>'Table 1'!K76-'Table 3'!K76</f>
        <v>-626.47</v>
      </c>
      <c r="L76" s="5">
        <f>'Table 1'!L76-'Table 3'!L76</f>
        <v>-341.88200000000006</v>
      </c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</row>
    <row r="77" spans="1:38" s="41" customFormat="1" ht="20.100000000000001" customHeight="1">
      <c r="A77" s="80"/>
      <c r="B77" s="116"/>
      <c r="C77" s="267" t="s">
        <v>145</v>
      </c>
      <c r="D77" s="267"/>
      <c r="E77" s="267"/>
      <c r="F77" s="187"/>
      <c r="G77" s="5"/>
      <c r="H77" s="5"/>
      <c r="I77" s="5"/>
      <c r="J77" s="5"/>
      <c r="K77" s="5"/>
      <c r="L77" s="5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  <c r="AE77" s="342"/>
      <c r="AF77" s="342"/>
      <c r="AG77" s="342"/>
      <c r="AH77" s="342"/>
      <c r="AI77" s="342"/>
      <c r="AJ77" s="342"/>
      <c r="AK77" s="342"/>
      <c r="AL77" s="342"/>
    </row>
    <row r="78" spans="1:38" s="41" customFormat="1" ht="19.5" customHeight="1">
      <c r="A78" s="80"/>
      <c r="B78" s="116"/>
      <c r="C78" s="451" t="s">
        <v>143</v>
      </c>
      <c r="D78" s="451"/>
      <c r="E78" s="451"/>
      <c r="F78" s="187"/>
      <c r="G78" s="5"/>
      <c r="H78" s="5"/>
      <c r="I78" s="5"/>
      <c r="J78" s="5"/>
      <c r="K78" s="5"/>
      <c r="L78" s="5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  <c r="AE78" s="342"/>
      <c r="AF78" s="342"/>
      <c r="AG78" s="342"/>
      <c r="AH78" s="342"/>
      <c r="AI78" s="342"/>
      <c r="AJ78" s="342"/>
      <c r="AK78" s="342"/>
      <c r="AL78" s="342"/>
    </row>
    <row r="79" spans="1:38" s="13" customFormat="1" ht="9" customHeight="1">
      <c r="A79" s="80"/>
      <c r="B79" s="116"/>
      <c r="C79" s="41"/>
      <c r="D79" s="41"/>
      <c r="E79" s="41"/>
      <c r="F79" s="187"/>
      <c r="G79" s="5"/>
      <c r="H79" s="5"/>
      <c r="I79" s="5"/>
      <c r="J79" s="5"/>
      <c r="K79" s="5"/>
      <c r="L79" s="5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</row>
    <row r="80" spans="1:38" s="121" customFormat="1" ht="20.100000000000001" customHeight="1">
      <c r="A80" s="100" t="s">
        <v>83</v>
      </c>
      <c r="B80" s="447" t="s">
        <v>23</v>
      </c>
      <c r="C80" s="447"/>
      <c r="D80" s="447"/>
      <c r="E80" s="447"/>
      <c r="F80" s="120"/>
      <c r="G80" s="143">
        <f>'Table 1'!G80-'Table 3'!G80</f>
        <v>-602.86599999999999</v>
      </c>
      <c r="H80" s="143">
        <f>'Table 1'!H80-'Table 3'!H80</f>
        <v>-665.19399999999996</v>
      </c>
      <c r="I80" s="143">
        <f>'Table 1'!I80-'Table 3'!I80</f>
        <v>-1398.2620000000002</v>
      </c>
      <c r="J80" s="143">
        <f>'Table 1'!J80-'Table 3'!J80</f>
        <v>-757.53700000000003</v>
      </c>
      <c r="K80" s="143">
        <f>'Table 1'!K80-'Table 3'!K80</f>
        <v>-711.44100000000003</v>
      </c>
      <c r="L80" s="143">
        <f>'Table 1'!L80-'Table 3'!L80</f>
        <v>-602.40900000000011</v>
      </c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</row>
    <row r="81" spans="1:12" ht="20.100000000000001" customHeight="1">
      <c r="A81" s="80"/>
      <c r="B81" s="449" t="s">
        <v>12</v>
      </c>
      <c r="C81" s="449"/>
      <c r="D81" s="449"/>
      <c r="E81" s="449"/>
      <c r="F81" s="17"/>
      <c r="G81" s="145"/>
      <c r="H81" s="145"/>
      <c r="I81" s="145"/>
      <c r="J81" s="145"/>
      <c r="K81" s="287"/>
      <c r="L81" s="145"/>
    </row>
    <row r="82" spans="1:12" ht="16.5" customHeight="1">
      <c r="A82" s="80"/>
      <c r="B82" s="114"/>
      <c r="C82" s="17"/>
      <c r="D82" s="17"/>
      <c r="E82" s="17"/>
      <c r="F82" s="17"/>
      <c r="G82" s="79"/>
      <c r="H82" s="79"/>
      <c r="I82" s="79"/>
      <c r="J82" s="79"/>
      <c r="K82" s="146"/>
      <c r="L82" s="79"/>
    </row>
    <row r="83" spans="1:12" ht="16.5" customHeight="1">
      <c r="A83" s="147"/>
      <c r="B83" s="148"/>
      <c r="C83" s="149"/>
      <c r="D83" s="149"/>
      <c r="E83" s="149"/>
      <c r="F83" s="149"/>
      <c r="G83" s="151"/>
      <c r="H83" s="151"/>
      <c r="I83" s="151"/>
      <c r="J83" s="151"/>
      <c r="K83" s="151"/>
      <c r="L83" s="151"/>
    </row>
    <row r="84" spans="1:12" ht="16.5" customHeight="1">
      <c r="A84" s="188"/>
      <c r="B84" s="189"/>
      <c r="C84" s="80"/>
      <c r="D84" s="17"/>
      <c r="E84" s="17"/>
      <c r="F84" s="17"/>
      <c r="G84" s="108"/>
      <c r="H84" s="108"/>
      <c r="I84" s="108"/>
      <c r="J84" s="108"/>
      <c r="K84" s="108"/>
      <c r="L84" s="108"/>
    </row>
    <row r="85" spans="1:12" ht="16.5" customHeight="1">
      <c r="A85" s="456">
        <v>25</v>
      </c>
      <c r="B85" s="456"/>
      <c r="C85" s="456"/>
      <c r="D85" s="456"/>
      <c r="E85" s="456"/>
      <c r="F85" s="456"/>
      <c r="G85" s="456"/>
      <c r="H85" s="456"/>
      <c r="I85" s="456"/>
      <c r="J85" s="456"/>
      <c r="K85" s="456"/>
      <c r="L85" s="278"/>
    </row>
  </sheetData>
  <sheetProtection algorithmName="SHA-512" hashValue="3PxrAplhCj0v5n1OQB0iH6j8hGgc1ezoRdVgb67BqDlRFvyQ6Db1D2wKXeco5BEKkKI6rrUT93I36Z5ZdVPkqw==" saltValue="8O/JsM6mMqM4QZu3bJFFkg==" spinCount="100000" sheet="1" objects="1" scenarios="1"/>
  <mergeCells count="63">
    <mergeCell ref="A85:K85"/>
    <mergeCell ref="D67:E67"/>
    <mergeCell ref="D68:E68"/>
    <mergeCell ref="D69:E69"/>
    <mergeCell ref="D70:E70"/>
    <mergeCell ref="B73:E73"/>
    <mergeCell ref="C78:E78"/>
    <mergeCell ref="B81:E81"/>
    <mergeCell ref="B72:E72"/>
    <mergeCell ref="B80:E80"/>
    <mergeCell ref="C74:E74"/>
    <mergeCell ref="C75:E75"/>
    <mergeCell ref="C76:E76"/>
    <mergeCell ref="B10:E10"/>
    <mergeCell ref="B12:E12"/>
    <mergeCell ref="B13:E13"/>
    <mergeCell ref="J3:K4"/>
    <mergeCell ref="A2:C3"/>
    <mergeCell ref="A5:F5"/>
    <mergeCell ref="B9:E9"/>
    <mergeCell ref="B15:E15"/>
    <mergeCell ref="C16:E16"/>
    <mergeCell ref="D23:E23"/>
    <mergeCell ref="D24:E24"/>
    <mergeCell ref="D25:E25"/>
    <mergeCell ref="C22:E22"/>
    <mergeCell ref="D17:E17"/>
    <mergeCell ref="D18:E18"/>
    <mergeCell ref="C19:E19"/>
    <mergeCell ref="D20:E20"/>
    <mergeCell ref="D21:E21"/>
    <mergeCell ref="B27:E27"/>
    <mergeCell ref="C28:E28"/>
    <mergeCell ref="C29:E29"/>
    <mergeCell ref="D30:E30"/>
    <mergeCell ref="D31:E31"/>
    <mergeCell ref="D32:E32"/>
    <mergeCell ref="B34:E34"/>
    <mergeCell ref="B36:E36"/>
    <mergeCell ref="B37:E37"/>
    <mergeCell ref="B39:E39"/>
    <mergeCell ref="D58:E58"/>
    <mergeCell ref="B41:E41"/>
    <mergeCell ref="B42:E42"/>
    <mergeCell ref="A7:E7"/>
    <mergeCell ref="D59:E59"/>
    <mergeCell ref="C43:E43"/>
    <mergeCell ref="C44:E44"/>
    <mergeCell ref="C45:E45"/>
    <mergeCell ref="B47:E47"/>
    <mergeCell ref="B48:E48"/>
    <mergeCell ref="C56:E56"/>
    <mergeCell ref="C57:E57"/>
    <mergeCell ref="C49:E49"/>
    <mergeCell ref="C50:E50"/>
    <mergeCell ref="C51:E51"/>
    <mergeCell ref="C55:E55"/>
    <mergeCell ref="D60:E60"/>
    <mergeCell ref="D61:E61"/>
    <mergeCell ref="D65:E65"/>
    <mergeCell ref="D66:E66"/>
    <mergeCell ref="C62:E62"/>
    <mergeCell ref="C64:E64"/>
  </mergeCells>
  <conditionalFormatting sqref="A34:A35">
    <cfRule type="duplicateValues" dxfId="13" priority="2"/>
  </conditionalFormatting>
  <conditionalFormatting sqref="B35">
    <cfRule type="duplicateValues" dxfId="12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3" fitToHeight="0" orientation="portrait" r:id="rId1"/>
  <rowBreaks count="1" manualBreakCount="1">
    <brk id="8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1:AT90"/>
  <sheetViews>
    <sheetView view="pageBreakPreview" zoomScale="70" zoomScaleNormal="85" zoomScaleSheetLayoutView="70" workbookViewId="0">
      <pane xSplit="5" ySplit="9" topLeftCell="F10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40625" defaultRowHeight="15.75"/>
  <cols>
    <col min="1" max="1" width="3.7109375" style="15" customWidth="1"/>
    <col min="2" max="2" width="10.7109375" style="41" customWidth="1"/>
    <col min="3" max="3" width="7.28515625" style="15" customWidth="1"/>
    <col min="4" max="4" width="5" style="15" customWidth="1"/>
    <col min="5" max="5" width="26.42578125" style="15" customWidth="1"/>
    <col min="6" max="6" width="2.42578125" style="15" customWidth="1"/>
    <col min="7" max="9" width="15.7109375" style="42" customWidth="1"/>
    <col min="10" max="10" width="16.85546875" style="42" bestFit="1" customWidth="1"/>
    <col min="11" max="11" width="18.7109375" style="42" bestFit="1" customWidth="1"/>
    <col min="12" max="12" width="15.7109375" style="42" customWidth="1"/>
    <col min="13" max="13" width="17.140625" style="366" bestFit="1" customWidth="1"/>
    <col min="14" max="14" width="16.28515625" style="366" customWidth="1"/>
    <col min="15" max="15" width="17.5703125" style="366" customWidth="1"/>
    <col min="16" max="16" width="19.140625" style="366" customWidth="1"/>
    <col min="17" max="17" width="22.140625" style="366" customWidth="1"/>
    <col min="18" max="18" width="19.140625" style="366" customWidth="1"/>
    <col min="19" max="20" width="19.140625" style="343" customWidth="1"/>
    <col min="21" max="21" width="14.140625" style="343" bestFit="1" customWidth="1"/>
    <col min="22" max="36" width="9.140625" style="343"/>
    <col min="37" max="16384" width="9.140625" style="15"/>
  </cols>
  <sheetData>
    <row r="1" spans="1:36" ht="12.75" customHeight="1"/>
    <row r="2" spans="1:36" ht="15" customHeight="1">
      <c r="A2" s="469" t="s">
        <v>223</v>
      </c>
      <c r="B2" s="469"/>
      <c r="C2" s="469"/>
      <c r="D2" s="43" t="s">
        <v>202</v>
      </c>
      <c r="G2" s="44"/>
      <c r="H2" s="44"/>
      <c r="I2" s="44"/>
      <c r="J2" s="44"/>
      <c r="K2" s="44"/>
      <c r="L2" s="44"/>
      <c r="M2" s="348"/>
      <c r="N2" s="348"/>
      <c r="O2" s="348"/>
      <c r="P2" s="348"/>
      <c r="Q2" s="348"/>
      <c r="R2" s="348"/>
    </row>
    <row r="3" spans="1:36" ht="15" customHeight="1">
      <c r="A3" s="469"/>
      <c r="B3" s="469"/>
      <c r="C3" s="469"/>
      <c r="D3" s="45" t="s">
        <v>203</v>
      </c>
      <c r="G3" s="46"/>
      <c r="H3" s="46"/>
      <c r="J3" s="454"/>
      <c r="K3" s="454"/>
      <c r="M3" s="362"/>
      <c r="N3" s="362"/>
      <c r="O3" s="362"/>
      <c r="P3" s="362"/>
      <c r="Q3" s="362"/>
      <c r="R3" s="362"/>
    </row>
    <row r="4" spans="1:36" ht="12" customHeight="1" thickBot="1">
      <c r="A4" s="47"/>
      <c r="B4" s="48"/>
      <c r="C4" s="47"/>
      <c r="D4" s="47"/>
      <c r="E4" s="47"/>
      <c r="F4" s="47"/>
      <c r="G4" s="49"/>
      <c r="H4" s="49"/>
      <c r="I4" s="49"/>
      <c r="J4" s="455"/>
      <c r="K4" s="455"/>
      <c r="L4" s="49"/>
      <c r="M4" s="362"/>
      <c r="N4" s="362"/>
      <c r="O4" s="362"/>
      <c r="P4" s="362"/>
      <c r="Q4" s="362"/>
      <c r="R4" s="362"/>
      <c r="T4" s="367"/>
    </row>
    <row r="5" spans="1:36" s="294" customFormat="1" ht="24.75" customHeight="1">
      <c r="A5" s="465"/>
      <c r="B5" s="465"/>
      <c r="C5" s="465"/>
      <c r="D5" s="465"/>
      <c r="E5" s="465"/>
      <c r="F5" s="465"/>
      <c r="G5" s="341">
        <v>2015</v>
      </c>
      <c r="H5" s="341">
        <v>2016</v>
      </c>
      <c r="I5" s="341">
        <v>2017</v>
      </c>
      <c r="J5" s="341">
        <v>2018</v>
      </c>
      <c r="K5" s="341">
        <v>2019</v>
      </c>
      <c r="L5" s="341" t="s">
        <v>236</v>
      </c>
      <c r="M5" s="363"/>
      <c r="N5" s="363"/>
      <c r="O5" s="342"/>
      <c r="P5" s="363"/>
      <c r="Q5" s="363"/>
      <c r="R5" s="363"/>
      <c r="S5" s="343"/>
      <c r="T5" s="368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</row>
    <row r="6" spans="1:36" ht="13.5" customHeight="1">
      <c r="A6" s="50"/>
      <c r="B6" s="50"/>
      <c r="C6" s="50"/>
      <c r="D6" s="50"/>
      <c r="E6" s="50"/>
      <c r="F6" s="50"/>
      <c r="G6" s="51"/>
      <c r="H6" s="51"/>
      <c r="I6" s="51"/>
      <c r="J6" s="51"/>
      <c r="K6" s="51"/>
      <c r="L6" s="51"/>
      <c r="M6" s="363"/>
      <c r="N6" s="363"/>
      <c r="O6" s="363"/>
      <c r="P6" s="363"/>
      <c r="Q6" s="363"/>
      <c r="R6" s="363"/>
      <c r="T6" s="369"/>
    </row>
    <row r="7" spans="1:36" s="304" customFormat="1" ht="24.75" customHeight="1" thickBot="1">
      <c r="A7" s="303"/>
      <c r="B7" s="303" t="s">
        <v>233</v>
      </c>
      <c r="C7" s="303"/>
      <c r="D7" s="303"/>
      <c r="E7" s="303"/>
      <c r="F7" s="295"/>
      <c r="G7" s="298">
        <f>G75+G69+G64+G46+G41+G9</f>
        <v>136095.45599999998</v>
      </c>
      <c r="H7" s="298">
        <f>H75+H69+H64+H46+H41+H9</f>
        <v>147595.663</v>
      </c>
      <c r="I7" s="298">
        <f>I75+I69+I64+I46+I41+I9</f>
        <v>159383.93300000002</v>
      </c>
      <c r="J7" s="298">
        <f>SUM(J75,J69,J64,J46,J41,J9)</f>
        <v>162374.51199999996</v>
      </c>
      <c r="K7" s="298">
        <f>SUM(K75,K69,K64,K46,K41,K9)</f>
        <v>170221.17699999997</v>
      </c>
      <c r="L7" s="298">
        <f>SUM(L75,L69,L64,L46,L41,L9)</f>
        <v>92607.18</v>
      </c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</row>
    <row r="8" spans="1:36" s="41" customFormat="1" ht="12.75" customHeight="1">
      <c r="G8" s="52"/>
      <c r="H8" s="52"/>
      <c r="I8" s="52"/>
      <c r="J8" s="5"/>
      <c r="K8" s="5"/>
      <c r="L8" s="52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</row>
    <row r="9" spans="1:36" s="13" customFormat="1" ht="17.100000000000001" customHeight="1">
      <c r="A9" s="53"/>
      <c r="B9" s="54" t="s">
        <v>24</v>
      </c>
      <c r="C9" s="54"/>
      <c r="D9" s="54"/>
      <c r="E9" s="54"/>
      <c r="F9" s="53"/>
      <c r="G9" s="55">
        <f t="shared" ref="G9:K9" si="0">SUM(G10:G37)</f>
        <v>93825.391723555673</v>
      </c>
      <c r="H9" s="55">
        <f t="shared" si="0"/>
        <v>104517.93000000001</v>
      </c>
      <c r="I9" s="55">
        <f t="shared" si="0"/>
        <v>111423.45200000002</v>
      </c>
      <c r="J9" s="55">
        <f t="shared" si="0"/>
        <v>116098.41399999996</v>
      </c>
      <c r="K9" s="55">
        <f t="shared" si="0"/>
        <v>119025.26099999998</v>
      </c>
      <c r="L9" s="55">
        <f>SUM(L10:L37)</f>
        <v>47531.987999999983</v>
      </c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</row>
    <row r="10" spans="1:36" ht="15" customHeight="1">
      <c r="A10" s="56"/>
      <c r="B10" s="57"/>
      <c r="C10" s="57" t="s">
        <v>28</v>
      </c>
      <c r="D10" s="57"/>
      <c r="E10" s="57"/>
      <c r="G10" s="5">
        <v>41219.072</v>
      </c>
      <c r="H10" s="5">
        <v>46542.040999999997</v>
      </c>
      <c r="I10" s="5">
        <v>48726.464999999997</v>
      </c>
      <c r="J10" s="5">
        <v>44805.767999999996</v>
      </c>
      <c r="K10" s="5">
        <v>40968.557999999997</v>
      </c>
      <c r="L10" s="5">
        <v>18864.228999999999</v>
      </c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</row>
    <row r="11" spans="1:36" ht="15" customHeight="1">
      <c r="B11" s="57"/>
      <c r="C11" s="57" t="s">
        <v>88</v>
      </c>
      <c r="D11" s="57"/>
      <c r="E11" s="57"/>
      <c r="G11" s="5">
        <v>2112.9740000000002</v>
      </c>
      <c r="H11" s="5">
        <v>2658.3240000000001</v>
      </c>
      <c r="I11" s="5">
        <v>3056.6060000000002</v>
      </c>
      <c r="J11" s="5">
        <v>3860.9850000000001</v>
      </c>
      <c r="K11" s="5">
        <v>3817.4070000000002</v>
      </c>
      <c r="L11" s="5">
        <v>5121.4989999999998</v>
      </c>
      <c r="M11" s="370"/>
      <c r="N11" s="370"/>
      <c r="O11" s="370"/>
      <c r="P11" s="371"/>
      <c r="Q11" s="372"/>
      <c r="R11" s="370"/>
      <c r="S11" s="370"/>
      <c r="T11" s="370"/>
      <c r="U11" s="370"/>
      <c r="V11" s="370"/>
      <c r="W11" s="370"/>
    </row>
    <row r="12" spans="1:36" ht="15" customHeight="1">
      <c r="A12" s="56"/>
      <c r="B12" s="57"/>
      <c r="C12" s="57" t="s">
        <v>30</v>
      </c>
      <c r="D12" s="57"/>
      <c r="E12" s="57"/>
      <c r="G12" s="5">
        <v>8007.45</v>
      </c>
      <c r="H12" s="5">
        <v>9848.4060000000009</v>
      </c>
      <c r="I12" s="5">
        <v>12814.661</v>
      </c>
      <c r="J12" s="5">
        <v>14122.428</v>
      </c>
      <c r="K12" s="5">
        <v>17756.797999999999</v>
      </c>
      <c r="L12" s="5">
        <v>4401.5320000000002</v>
      </c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</row>
    <row r="13" spans="1:36" ht="15.75" customHeight="1">
      <c r="B13" s="57"/>
      <c r="C13" s="57" t="s">
        <v>26</v>
      </c>
      <c r="D13" s="57"/>
      <c r="E13" s="57"/>
      <c r="G13" s="5">
        <v>9240.5130000000008</v>
      </c>
      <c r="H13" s="5">
        <v>10715.163</v>
      </c>
      <c r="I13" s="5">
        <v>10906.723</v>
      </c>
      <c r="J13" s="5">
        <v>14652.471</v>
      </c>
      <c r="K13" s="5">
        <v>14804.8</v>
      </c>
      <c r="L13" s="5">
        <v>3683.6680000000001</v>
      </c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</row>
    <row r="14" spans="1:36" ht="15" customHeight="1">
      <c r="B14" s="57"/>
      <c r="C14" s="57" t="s">
        <v>31</v>
      </c>
      <c r="D14" s="57"/>
      <c r="E14" s="57"/>
      <c r="G14" s="5">
        <v>6170.5169999999998</v>
      </c>
      <c r="H14" s="5">
        <v>5717.0619999999999</v>
      </c>
      <c r="I14" s="5">
        <v>4382.982</v>
      </c>
      <c r="J14" s="5">
        <v>5293.3280000000004</v>
      </c>
      <c r="K14" s="5">
        <v>5238.2370000000001</v>
      </c>
      <c r="L14" s="5">
        <v>3054.8339999999998</v>
      </c>
      <c r="M14" s="370"/>
      <c r="N14" s="370"/>
      <c r="O14" s="370"/>
      <c r="P14" s="371"/>
      <c r="Q14" s="372"/>
      <c r="R14" s="370"/>
      <c r="S14" s="370"/>
      <c r="T14" s="370"/>
      <c r="U14" s="370"/>
      <c r="V14" s="370"/>
      <c r="W14" s="370"/>
    </row>
    <row r="15" spans="1:36" ht="15" customHeight="1">
      <c r="B15" s="57"/>
      <c r="C15" s="58" t="s">
        <v>29</v>
      </c>
      <c r="D15" s="58"/>
      <c r="E15" s="58"/>
      <c r="F15" s="56"/>
      <c r="G15" s="59">
        <v>3906.7939999999999</v>
      </c>
      <c r="H15" s="59">
        <v>5021.8100000000004</v>
      </c>
      <c r="I15" s="59">
        <v>5700.38</v>
      </c>
      <c r="J15" s="5">
        <v>5118.7330000000002</v>
      </c>
      <c r="K15" s="5">
        <v>5322.7860000000001</v>
      </c>
      <c r="L15" s="5">
        <v>2297.1329999999998</v>
      </c>
      <c r="M15" s="370"/>
      <c r="N15" s="370"/>
      <c r="O15" s="370"/>
      <c r="P15" s="371"/>
      <c r="Q15" s="372"/>
      <c r="R15" s="370"/>
      <c r="S15" s="370"/>
      <c r="T15" s="370"/>
      <c r="U15" s="370"/>
      <c r="V15" s="370"/>
      <c r="W15" s="370"/>
    </row>
    <row r="16" spans="1:36" ht="15" customHeight="1">
      <c r="B16" s="57"/>
      <c r="C16" s="57" t="s">
        <v>34</v>
      </c>
      <c r="D16" s="57"/>
      <c r="E16" s="57"/>
      <c r="G16" s="5">
        <v>4470.46</v>
      </c>
      <c r="H16" s="5">
        <v>5184.3950000000004</v>
      </c>
      <c r="I16" s="5">
        <v>5884.9059999999999</v>
      </c>
      <c r="J16" s="5">
        <v>7361.8450000000003</v>
      </c>
      <c r="K16" s="5">
        <v>7776.7479999999996</v>
      </c>
      <c r="L16" s="5">
        <v>2019.268</v>
      </c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</row>
    <row r="17" spans="1:46" ht="15" customHeight="1">
      <c r="B17" s="1"/>
      <c r="C17" s="57" t="s">
        <v>32</v>
      </c>
      <c r="D17" s="57"/>
      <c r="E17" s="57"/>
      <c r="G17" s="5">
        <v>2848.8470000000002</v>
      </c>
      <c r="H17" s="5">
        <v>3543.6979999999999</v>
      </c>
      <c r="I17" s="5">
        <v>3561.7820000000002</v>
      </c>
      <c r="J17" s="5">
        <v>3942.9119999999998</v>
      </c>
      <c r="K17" s="5">
        <v>4366.3230000000003</v>
      </c>
      <c r="L17" s="5">
        <v>1645.146</v>
      </c>
      <c r="M17" s="370"/>
      <c r="N17" s="370"/>
      <c r="O17" s="370"/>
      <c r="P17" s="371"/>
      <c r="Q17" s="372"/>
      <c r="R17" s="370"/>
      <c r="S17" s="370"/>
      <c r="T17" s="370"/>
      <c r="U17" s="370"/>
      <c r="V17" s="370"/>
      <c r="W17" s="370"/>
    </row>
    <row r="18" spans="1:46" ht="15" customHeight="1">
      <c r="B18" s="57"/>
      <c r="C18" s="58" t="s">
        <v>89</v>
      </c>
      <c r="D18" s="58"/>
      <c r="E18" s="58"/>
      <c r="F18" s="56"/>
      <c r="G18" s="59">
        <v>1647.3510000000001</v>
      </c>
      <c r="H18" s="59">
        <v>1225.9880000000001</v>
      </c>
      <c r="I18" s="59">
        <v>1310.624</v>
      </c>
      <c r="J18" s="5">
        <v>1860.5889999999999</v>
      </c>
      <c r="K18" s="5">
        <v>1956.914</v>
      </c>
      <c r="L18" s="5">
        <v>990.27499999999998</v>
      </c>
      <c r="M18" s="370"/>
      <c r="N18" s="370"/>
      <c r="O18" s="370"/>
      <c r="P18" s="373"/>
      <c r="Q18" s="372"/>
      <c r="R18" s="370"/>
      <c r="S18" s="370"/>
      <c r="T18" s="370"/>
      <c r="U18" s="370"/>
      <c r="V18" s="370"/>
      <c r="W18" s="370"/>
    </row>
    <row r="19" spans="1:46" ht="15" customHeight="1">
      <c r="B19" s="57"/>
      <c r="C19" s="58" t="s">
        <v>25</v>
      </c>
      <c r="D19" s="58"/>
      <c r="E19" s="58"/>
      <c r="F19" s="56"/>
      <c r="G19" s="59">
        <v>3663.44</v>
      </c>
      <c r="H19" s="59">
        <v>4193.5129999999999</v>
      </c>
      <c r="I19" s="59">
        <v>3954.53</v>
      </c>
      <c r="J19" s="5">
        <v>3904.5430000000001</v>
      </c>
      <c r="K19" s="5">
        <v>3982.53</v>
      </c>
      <c r="L19" s="5">
        <v>893.34699999999998</v>
      </c>
      <c r="M19" s="370"/>
      <c r="N19" s="374"/>
      <c r="O19" s="370"/>
      <c r="P19" s="371"/>
      <c r="Q19" s="372"/>
      <c r="R19" s="370"/>
      <c r="S19" s="370"/>
      <c r="T19" s="370"/>
      <c r="U19" s="370"/>
      <c r="V19" s="370"/>
      <c r="W19" s="370"/>
    </row>
    <row r="20" spans="1:46" ht="15" customHeight="1">
      <c r="B20" s="1"/>
      <c r="C20" s="57" t="s">
        <v>63</v>
      </c>
      <c r="D20" s="57"/>
      <c r="E20" s="57"/>
      <c r="G20" s="5">
        <v>1241.778</v>
      </c>
      <c r="H20" s="5">
        <v>1448.924</v>
      </c>
      <c r="I20" s="5">
        <v>2083.1010000000001</v>
      </c>
      <c r="J20" s="5">
        <v>2102.6460000000002</v>
      </c>
      <c r="K20" s="5">
        <v>3232.4279999999999</v>
      </c>
      <c r="L20" s="5">
        <v>846.93899999999996</v>
      </c>
      <c r="M20" s="370"/>
      <c r="N20" s="370"/>
      <c r="O20" s="370"/>
      <c r="P20" s="371"/>
      <c r="Q20" s="372"/>
      <c r="R20" s="370"/>
      <c r="S20" s="370"/>
      <c r="T20" s="370"/>
      <c r="U20" s="370"/>
      <c r="V20" s="370"/>
      <c r="W20" s="370"/>
    </row>
    <row r="21" spans="1:46" ht="15" customHeight="1">
      <c r="B21" s="57"/>
      <c r="C21" s="57" t="s">
        <v>27</v>
      </c>
      <c r="D21" s="57"/>
      <c r="E21" s="57"/>
      <c r="G21" s="5">
        <v>2176.8240000000001</v>
      </c>
      <c r="H21" s="5">
        <v>2039.364</v>
      </c>
      <c r="I21" s="5">
        <v>1883.231</v>
      </c>
      <c r="J21" s="5">
        <v>1623.511</v>
      </c>
      <c r="K21" s="5">
        <v>1916.694</v>
      </c>
      <c r="L21" s="5">
        <v>713.74199999999996</v>
      </c>
      <c r="M21" s="370"/>
      <c r="N21" s="375"/>
      <c r="O21" s="370"/>
      <c r="P21" s="370"/>
      <c r="Q21" s="370"/>
      <c r="R21" s="370"/>
      <c r="S21" s="370"/>
      <c r="T21" s="370"/>
      <c r="U21" s="370"/>
      <c r="V21" s="370"/>
      <c r="W21" s="370"/>
    </row>
    <row r="22" spans="1:46" ht="15" customHeight="1">
      <c r="B22" s="57"/>
      <c r="C22" s="57" t="s">
        <v>111</v>
      </c>
      <c r="D22" s="57"/>
      <c r="E22" s="57"/>
      <c r="G22" s="5">
        <v>797.7</v>
      </c>
      <c r="H22" s="5">
        <v>785.38499999999999</v>
      </c>
      <c r="I22" s="5">
        <v>512.28700000000003</v>
      </c>
      <c r="J22" s="5">
        <v>481.97399999999999</v>
      </c>
      <c r="K22" s="5">
        <v>573</v>
      </c>
      <c r="L22" s="5">
        <v>652.80999999999995</v>
      </c>
      <c r="M22" s="370"/>
      <c r="N22" s="375"/>
      <c r="O22" s="370"/>
      <c r="P22" s="370"/>
      <c r="Q22" s="370"/>
      <c r="R22" s="370"/>
      <c r="S22" s="370"/>
      <c r="T22" s="370"/>
      <c r="U22" s="370"/>
      <c r="V22" s="370"/>
      <c r="W22" s="370"/>
    </row>
    <row r="23" spans="1:46" ht="15" customHeight="1">
      <c r="B23" s="57"/>
      <c r="C23" s="57" t="s">
        <v>110</v>
      </c>
      <c r="D23" s="57"/>
      <c r="E23" s="57"/>
      <c r="G23" s="5">
        <v>1558.096</v>
      </c>
      <c r="H23" s="5">
        <v>1621.7629999999999</v>
      </c>
      <c r="I23" s="5">
        <v>1992.424</v>
      </c>
      <c r="J23" s="5">
        <v>1412.529</v>
      </c>
      <c r="K23" s="5">
        <v>1516.269</v>
      </c>
      <c r="L23" s="5">
        <v>647.88400000000001</v>
      </c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</row>
    <row r="24" spans="1:46" ht="15" customHeight="1">
      <c r="B24" s="57"/>
      <c r="C24" s="57" t="s">
        <v>103</v>
      </c>
      <c r="D24" s="57"/>
      <c r="E24" s="57"/>
      <c r="G24" s="5">
        <v>219.43441767556453</v>
      </c>
      <c r="H24" s="5">
        <v>221.98699999999999</v>
      </c>
      <c r="I24" s="5">
        <v>291.80099999999999</v>
      </c>
      <c r="J24" s="5">
        <v>561.14400000000001</v>
      </c>
      <c r="K24" s="5">
        <v>453.774</v>
      </c>
      <c r="L24" s="5">
        <v>192.239</v>
      </c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</row>
    <row r="25" spans="1:46" ht="15" customHeight="1">
      <c r="B25" s="57"/>
      <c r="C25" s="57" t="s">
        <v>105</v>
      </c>
      <c r="D25" s="57"/>
      <c r="E25" s="57"/>
      <c r="G25" s="5">
        <v>89.346999999999994</v>
      </c>
      <c r="H25" s="5">
        <v>108.654</v>
      </c>
      <c r="I25" s="5">
        <v>707.41800000000001</v>
      </c>
      <c r="J25" s="5">
        <v>219.28100000000001</v>
      </c>
      <c r="K25" s="5">
        <v>249.45599999999999</v>
      </c>
      <c r="L25" s="5">
        <v>186.77799999999999</v>
      </c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</row>
    <row r="26" spans="1:46" ht="15" customHeight="1">
      <c r="B26" s="57"/>
      <c r="C26" s="58" t="s">
        <v>33</v>
      </c>
      <c r="D26" s="58"/>
      <c r="E26" s="58"/>
      <c r="F26" s="56"/>
      <c r="G26" s="59">
        <v>664.65099999999995</v>
      </c>
      <c r="H26" s="59">
        <v>764.31</v>
      </c>
      <c r="I26" s="59">
        <v>823.71600000000001</v>
      </c>
      <c r="J26" s="5">
        <v>997.35799999999995</v>
      </c>
      <c r="K26" s="5">
        <v>1566.298</v>
      </c>
      <c r="L26" s="5">
        <v>184.86099999999999</v>
      </c>
      <c r="M26" s="370"/>
      <c r="N26" s="375"/>
      <c r="O26" s="370"/>
      <c r="P26" s="370"/>
      <c r="Q26" s="370"/>
      <c r="R26" s="370"/>
      <c r="S26" s="370"/>
      <c r="T26" s="370"/>
      <c r="U26" s="370"/>
      <c r="V26" s="370"/>
      <c r="W26" s="370"/>
    </row>
    <row r="27" spans="1:46" s="60" customFormat="1" ht="15" customHeight="1">
      <c r="A27" s="56"/>
      <c r="B27" s="57"/>
      <c r="C27" s="57" t="s">
        <v>102</v>
      </c>
      <c r="D27" s="57"/>
      <c r="E27" s="57"/>
      <c r="F27" s="15"/>
      <c r="G27" s="5">
        <v>299.11713726750139</v>
      </c>
      <c r="H27" s="5">
        <v>230.51499999999999</v>
      </c>
      <c r="I27" s="5">
        <v>172.292</v>
      </c>
      <c r="J27" s="5">
        <v>152.71199999999999</v>
      </c>
      <c r="K27" s="5">
        <v>179.82400000000001</v>
      </c>
      <c r="L27" s="5">
        <v>159.43299999999999</v>
      </c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6" ht="15" customHeight="1">
      <c r="B28" s="57"/>
      <c r="C28" s="57" t="s">
        <v>68</v>
      </c>
      <c r="D28" s="57"/>
      <c r="E28" s="57"/>
      <c r="G28" s="5">
        <v>278.13600000000002</v>
      </c>
      <c r="H28" s="5">
        <v>327.49599999999998</v>
      </c>
      <c r="I28" s="5">
        <v>360.55799999999999</v>
      </c>
      <c r="J28" s="5">
        <v>186.59700000000001</v>
      </c>
      <c r="K28" s="5">
        <v>259.42200000000003</v>
      </c>
      <c r="L28" s="5">
        <v>120.032</v>
      </c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</row>
    <row r="29" spans="1:46" ht="15" customHeight="1">
      <c r="B29" s="57"/>
      <c r="C29" s="58" t="s">
        <v>112</v>
      </c>
      <c r="D29" s="58"/>
      <c r="E29" s="58"/>
      <c r="F29" s="56"/>
      <c r="G29" s="59">
        <v>304.57900000000001</v>
      </c>
      <c r="H29" s="59">
        <v>323.64600000000002</v>
      </c>
      <c r="I29" s="59">
        <v>329.34699999999998</v>
      </c>
      <c r="J29" s="5">
        <v>625.61300000000006</v>
      </c>
      <c r="K29" s="5">
        <v>524.90200000000004</v>
      </c>
      <c r="L29" s="5">
        <v>118.574</v>
      </c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</row>
    <row r="30" spans="1:46" ht="15" customHeight="1">
      <c r="A30" s="60"/>
      <c r="B30" s="57"/>
      <c r="C30" s="57" t="s">
        <v>36</v>
      </c>
      <c r="D30" s="57"/>
      <c r="E30" s="57"/>
      <c r="G30" s="5">
        <v>415.92</v>
      </c>
      <c r="H30" s="5">
        <v>340.947</v>
      </c>
      <c r="I30" s="5">
        <v>357.32400000000001</v>
      </c>
      <c r="J30" s="5">
        <v>365.56</v>
      </c>
      <c r="K30" s="5">
        <v>490.64800000000002</v>
      </c>
      <c r="L30" s="5">
        <v>114.86199999999999</v>
      </c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AK30" s="60"/>
      <c r="AL30" s="60"/>
      <c r="AM30" s="60"/>
      <c r="AN30" s="60"/>
      <c r="AO30" s="60"/>
      <c r="AP30" s="60"/>
      <c r="AQ30" s="60"/>
      <c r="AR30" s="60"/>
      <c r="AS30" s="60"/>
      <c r="AT30" s="60"/>
    </row>
    <row r="31" spans="1:46" ht="15" customHeight="1">
      <c r="A31" s="56"/>
      <c r="B31" s="1"/>
      <c r="C31" s="57" t="s">
        <v>106</v>
      </c>
      <c r="D31" s="57"/>
      <c r="E31" s="57"/>
      <c r="G31" s="5">
        <v>116.3134060738043</v>
      </c>
      <c r="H31" s="5">
        <v>125.714</v>
      </c>
      <c r="I31" s="5">
        <v>165.47300000000001</v>
      </c>
      <c r="J31" s="5">
        <v>87.477999999999994</v>
      </c>
      <c r="K31" s="5">
        <v>231.297</v>
      </c>
      <c r="L31" s="5">
        <v>99.31</v>
      </c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</row>
    <row r="32" spans="1:46" ht="15" customHeight="1">
      <c r="B32" s="57"/>
      <c r="C32" s="57" t="s">
        <v>35</v>
      </c>
      <c r="D32" s="57"/>
      <c r="E32" s="57"/>
      <c r="G32" s="5">
        <v>337.16</v>
      </c>
      <c r="H32" s="5">
        <v>177.87799999999999</v>
      </c>
      <c r="I32" s="5">
        <v>103.89400000000001</v>
      </c>
      <c r="J32" s="5">
        <v>131.03700000000001</v>
      </c>
      <c r="K32" s="5">
        <v>158.94900000000001</v>
      </c>
      <c r="L32" s="5">
        <v>75.801000000000002</v>
      </c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</row>
    <row r="33" spans="1:36" ht="15" customHeight="1">
      <c r="B33" s="1"/>
      <c r="C33" s="57" t="s">
        <v>66</v>
      </c>
      <c r="D33" s="57"/>
      <c r="E33" s="57"/>
      <c r="G33" s="5">
        <v>417.916</v>
      </c>
      <c r="H33" s="5">
        <v>388.71499999999997</v>
      </c>
      <c r="I33" s="5">
        <v>425.54399999999998</v>
      </c>
      <c r="J33" s="5">
        <v>501.90300000000002</v>
      </c>
      <c r="K33" s="5">
        <v>361.41500000000002</v>
      </c>
      <c r="L33" s="5">
        <v>62.816000000000003</v>
      </c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</row>
    <row r="34" spans="1:36" ht="15" customHeight="1">
      <c r="B34" s="57"/>
      <c r="C34" s="57" t="s">
        <v>69</v>
      </c>
      <c r="D34" s="57"/>
      <c r="E34" s="57"/>
      <c r="G34" s="5">
        <v>360.29500000000002</v>
      </c>
      <c r="H34" s="5">
        <v>219.30199999999999</v>
      </c>
      <c r="I34" s="5">
        <v>150.71299999999999</v>
      </c>
      <c r="J34" s="5">
        <v>197.07900000000001</v>
      </c>
      <c r="K34" s="5">
        <v>247.011</v>
      </c>
      <c r="L34" s="5">
        <v>41.783999999999999</v>
      </c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</row>
    <row r="35" spans="1:36" ht="15" customHeight="1">
      <c r="B35" s="57"/>
      <c r="C35" s="57" t="s">
        <v>67</v>
      </c>
      <c r="D35" s="57"/>
      <c r="E35" s="57"/>
      <c r="G35" s="5">
        <v>383.32</v>
      </c>
      <c r="H35" s="5">
        <v>152.01499999999999</v>
      </c>
      <c r="I35" s="5">
        <v>166.542</v>
      </c>
      <c r="J35" s="5">
        <v>193.54499999999999</v>
      </c>
      <c r="K35" s="5">
        <v>197.44300000000001</v>
      </c>
      <c r="L35" s="5">
        <v>41.384</v>
      </c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</row>
    <row r="36" spans="1:36" ht="15" customHeight="1">
      <c r="A36" s="56"/>
      <c r="B36" s="57"/>
      <c r="C36" s="57" t="s">
        <v>104</v>
      </c>
      <c r="D36" s="57"/>
      <c r="E36" s="57"/>
      <c r="G36" s="5">
        <v>163.73976253880517</v>
      </c>
      <c r="H36" s="5">
        <v>144.45599999999999</v>
      </c>
      <c r="I36" s="5">
        <v>167.53899999999999</v>
      </c>
      <c r="J36" s="5">
        <v>128.96700000000001</v>
      </c>
      <c r="K36" s="5">
        <v>126.393</v>
      </c>
      <c r="L36" s="5">
        <v>30.417999999999999</v>
      </c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</row>
    <row r="37" spans="1:36" ht="15" customHeight="1">
      <c r="A37" s="56"/>
      <c r="B37" s="63"/>
      <c r="C37" s="58" t="s">
        <v>113</v>
      </c>
      <c r="D37" s="58"/>
      <c r="E37" s="58"/>
      <c r="F37" s="56"/>
      <c r="G37" s="59">
        <v>713.64700000000005</v>
      </c>
      <c r="H37" s="59">
        <v>446.459</v>
      </c>
      <c r="I37" s="59">
        <v>430.589</v>
      </c>
      <c r="J37" s="5">
        <v>1205.8779999999999</v>
      </c>
      <c r="K37" s="5">
        <v>748.93700000000001</v>
      </c>
      <c r="L37" s="59">
        <v>271.39</v>
      </c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</row>
    <row r="38" spans="1:36" s="17" customFormat="1" ht="7.5" customHeight="1">
      <c r="A38" s="64"/>
      <c r="B38" s="65"/>
      <c r="C38" s="66"/>
      <c r="D38" s="66"/>
      <c r="E38" s="66"/>
      <c r="F38" s="64"/>
      <c r="G38" s="12"/>
      <c r="H38" s="12"/>
      <c r="I38" s="12"/>
      <c r="J38" s="12"/>
      <c r="K38" s="268"/>
      <c r="L38" s="12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</row>
    <row r="39" spans="1:36" s="20" customFormat="1" ht="14.1" customHeight="1">
      <c r="B39" s="67" t="s">
        <v>121</v>
      </c>
      <c r="C39" s="19"/>
      <c r="D39" s="19"/>
      <c r="E39" s="19"/>
      <c r="G39" s="68">
        <v>62488.858999999997</v>
      </c>
      <c r="H39" s="68">
        <v>70316.096000000005</v>
      </c>
      <c r="I39" s="68">
        <v>73111.520000000004</v>
      </c>
      <c r="J39" s="68">
        <v>72766.948000000004</v>
      </c>
      <c r="K39" s="68">
        <v>69817.176999999996</v>
      </c>
      <c r="L39" s="68">
        <v>27893.375</v>
      </c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</row>
    <row r="40" spans="1:36" ht="14.1" customHeight="1">
      <c r="A40" s="56"/>
      <c r="B40" s="63"/>
      <c r="C40" s="58"/>
      <c r="D40" s="58"/>
      <c r="E40" s="58"/>
      <c r="F40" s="56"/>
      <c r="G40" s="69"/>
      <c r="H40" s="69"/>
      <c r="I40" s="69"/>
      <c r="J40" s="69"/>
      <c r="K40" s="69"/>
      <c r="L40" s="69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</row>
    <row r="41" spans="1:36" s="13" customFormat="1" ht="17.100000000000001" customHeight="1">
      <c r="A41" s="53"/>
      <c r="B41" s="54" t="s">
        <v>124</v>
      </c>
      <c r="C41" s="54"/>
      <c r="D41" s="54"/>
      <c r="E41" s="54"/>
      <c r="F41" s="53"/>
      <c r="G41" s="55">
        <v>18339.050000000003</v>
      </c>
      <c r="H41" s="55">
        <v>19660.208999999999</v>
      </c>
      <c r="I41" s="55">
        <v>22268.966</v>
      </c>
      <c r="J41" s="55">
        <f>SUM(J42:J44)</f>
        <v>21900.199000000001</v>
      </c>
      <c r="K41" s="55">
        <f>SUM(K42:K44)</f>
        <v>24552.276999999998</v>
      </c>
      <c r="L41" s="55">
        <f>SUM(L42:L44)</f>
        <v>25783.307000000001</v>
      </c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</row>
    <row r="42" spans="1:36" ht="15" customHeight="1">
      <c r="A42" s="56"/>
      <c r="B42" s="14"/>
      <c r="C42" s="57" t="s">
        <v>61</v>
      </c>
      <c r="D42" s="57"/>
      <c r="E42" s="57"/>
      <c r="G42" s="5">
        <v>17396.169000000002</v>
      </c>
      <c r="H42" s="5">
        <v>18792.851999999999</v>
      </c>
      <c r="I42" s="5">
        <v>20864.792000000001</v>
      </c>
      <c r="J42" s="5">
        <v>20641.27</v>
      </c>
      <c r="K42" s="5">
        <v>23078.420999999998</v>
      </c>
      <c r="L42" s="5">
        <v>24824.653999999999</v>
      </c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</row>
    <row r="43" spans="1:36" ht="15" customHeight="1">
      <c r="B43" s="63"/>
      <c r="C43" s="58" t="s">
        <v>114</v>
      </c>
      <c r="D43" s="58"/>
      <c r="E43" s="58"/>
      <c r="F43" s="56"/>
      <c r="G43" s="59">
        <v>408.35399999999998</v>
      </c>
      <c r="H43" s="59">
        <v>392.99900000000002</v>
      </c>
      <c r="I43" s="59">
        <v>478.35199999999998</v>
      </c>
      <c r="J43" s="5">
        <v>546.81700000000001</v>
      </c>
      <c r="K43" s="5">
        <v>670.32799999999997</v>
      </c>
      <c r="L43" s="59">
        <v>278.57799999999997</v>
      </c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</row>
    <row r="44" spans="1:36" ht="15" customHeight="1">
      <c r="A44" s="56"/>
      <c r="B44" s="63"/>
      <c r="C44" s="58" t="s">
        <v>125</v>
      </c>
      <c r="D44" s="58"/>
      <c r="E44" s="58"/>
      <c r="F44" s="56"/>
      <c r="G44" s="59">
        <v>534.52700000000004</v>
      </c>
      <c r="H44" s="59">
        <v>474.358</v>
      </c>
      <c r="I44" s="59">
        <v>925.822</v>
      </c>
      <c r="J44" s="59">
        <v>712.11199999999997</v>
      </c>
      <c r="K44" s="59">
        <v>803.52800000000002</v>
      </c>
      <c r="L44" s="59">
        <v>680.07500000000005</v>
      </c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</row>
    <row r="45" spans="1:36" ht="14.1" customHeight="1">
      <c r="A45" s="56"/>
      <c r="B45" s="63"/>
      <c r="C45" s="58"/>
      <c r="D45" s="58"/>
      <c r="E45" s="58"/>
      <c r="F45" s="56"/>
      <c r="G45" s="70"/>
      <c r="H45" s="70"/>
      <c r="I45" s="70"/>
      <c r="J45" s="70"/>
      <c r="K45" s="70"/>
      <c r="L45" s="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</row>
    <row r="46" spans="1:36" s="13" customFormat="1" ht="17.100000000000001" customHeight="1">
      <c r="A46" s="53"/>
      <c r="B46" s="54" t="s">
        <v>37</v>
      </c>
      <c r="C46" s="54"/>
      <c r="D46" s="54"/>
      <c r="E46" s="54"/>
      <c r="F46" s="53"/>
      <c r="G46" s="55">
        <f t="shared" ref="G46:K46" si="1">SUM(G47:G60)</f>
        <v>17187.964000000004</v>
      </c>
      <c r="H46" s="55">
        <f t="shared" si="1"/>
        <v>17631.584000000003</v>
      </c>
      <c r="I46" s="55">
        <f>SUM(I47:I60)</f>
        <v>18702.591000000004</v>
      </c>
      <c r="J46" s="55">
        <f t="shared" si="1"/>
        <v>19064.495999999999</v>
      </c>
      <c r="K46" s="55">
        <f t="shared" si="1"/>
        <v>19392.065000000002</v>
      </c>
      <c r="L46" s="55">
        <f>SUM(L47:L60)</f>
        <v>15803.512000000002</v>
      </c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</row>
    <row r="47" spans="1:36" ht="15" customHeight="1">
      <c r="A47" s="56"/>
      <c r="B47" s="57"/>
      <c r="C47" s="58" t="s">
        <v>62</v>
      </c>
      <c r="D47" s="58"/>
      <c r="E47" s="58"/>
      <c r="F47" s="56"/>
      <c r="G47" s="59">
        <v>6474.3069999999998</v>
      </c>
      <c r="H47" s="59">
        <v>6736.4889999999996</v>
      </c>
      <c r="I47" s="59">
        <v>7043.902</v>
      </c>
      <c r="J47" s="59">
        <v>6828.7780000000002</v>
      </c>
      <c r="K47" s="59">
        <v>7289.0349999999999</v>
      </c>
      <c r="L47" s="59">
        <v>5914.6180000000004</v>
      </c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</row>
    <row r="48" spans="1:36" ht="15" customHeight="1">
      <c r="B48" s="57"/>
      <c r="C48" s="57" t="s">
        <v>39</v>
      </c>
      <c r="D48" s="57"/>
      <c r="E48" s="57"/>
      <c r="G48" s="5">
        <v>2878.6610000000001</v>
      </c>
      <c r="H48" s="5">
        <v>3235.0990000000002</v>
      </c>
      <c r="I48" s="59">
        <v>3859.7890000000002</v>
      </c>
      <c r="J48" s="59">
        <v>4134.3549999999996</v>
      </c>
      <c r="K48" s="59">
        <v>3502.866</v>
      </c>
      <c r="L48" s="59">
        <v>2628.1590000000001</v>
      </c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</row>
    <row r="49" spans="1:36" ht="15" customHeight="1">
      <c r="B49" s="57"/>
      <c r="C49" s="58" t="s">
        <v>40</v>
      </c>
      <c r="D49" s="58"/>
      <c r="E49" s="58"/>
      <c r="F49" s="56"/>
      <c r="G49" s="59">
        <v>1943.2180000000001</v>
      </c>
      <c r="H49" s="59">
        <v>2000.8789999999999</v>
      </c>
      <c r="I49" s="59">
        <v>1601.0509999999999</v>
      </c>
      <c r="J49" s="59">
        <v>1498.9490000000001</v>
      </c>
      <c r="K49" s="59">
        <v>1511.8710000000001</v>
      </c>
      <c r="L49" s="59">
        <v>1523.616</v>
      </c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</row>
    <row r="50" spans="1:36" ht="15" customHeight="1">
      <c r="B50" s="57"/>
      <c r="C50" s="58" t="s">
        <v>41</v>
      </c>
      <c r="D50" s="58"/>
      <c r="E50" s="58"/>
      <c r="F50" s="56"/>
      <c r="G50" s="59">
        <v>480.10199999999998</v>
      </c>
      <c r="H50" s="59">
        <v>639.88199999999995</v>
      </c>
      <c r="I50" s="59">
        <v>614.93100000000004</v>
      </c>
      <c r="J50" s="59">
        <v>941.82</v>
      </c>
      <c r="K50" s="59">
        <v>788.81700000000001</v>
      </c>
      <c r="L50" s="59">
        <v>819.49800000000005</v>
      </c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</row>
    <row r="51" spans="1:36" ht="15" customHeight="1">
      <c r="A51" s="56"/>
      <c r="B51" s="57"/>
      <c r="C51" s="57" t="s">
        <v>42</v>
      </c>
      <c r="D51" s="57"/>
      <c r="E51" s="57"/>
      <c r="G51" s="5">
        <v>448.423</v>
      </c>
      <c r="H51" s="5">
        <v>339.06400000000002</v>
      </c>
      <c r="I51" s="59">
        <v>600.68600000000004</v>
      </c>
      <c r="J51" s="59">
        <v>639.53399999999999</v>
      </c>
      <c r="K51" s="59">
        <v>783.39099999999996</v>
      </c>
      <c r="L51" s="59">
        <v>742.60500000000002</v>
      </c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</row>
    <row r="52" spans="1:36" ht="15" customHeight="1">
      <c r="B52" s="57"/>
      <c r="C52" s="58" t="s">
        <v>64</v>
      </c>
      <c r="D52" s="58"/>
      <c r="E52" s="58"/>
      <c r="F52" s="56"/>
      <c r="G52" s="59">
        <v>500.91300000000001</v>
      </c>
      <c r="H52" s="59">
        <v>557.95000000000005</v>
      </c>
      <c r="I52" s="59">
        <v>665.572</v>
      </c>
      <c r="J52" s="59">
        <v>728.28899999999999</v>
      </c>
      <c r="K52" s="59">
        <v>751.59400000000005</v>
      </c>
      <c r="L52" s="59">
        <v>648.80799999999999</v>
      </c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</row>
    <row r="53" spans="1:36" ht="15" customHeight="1">
      <c r="B53" s="57"/>
      <c r="C53" s="57" t="s">
        <v>38</v>
      </c>
      <c r="D53" s="57"/>
      <c r="E53" s="57"/>
      <c r="G53" s="5">
        <v>1458.376</v>
      </c>
      <c r="H53" s="5">
        <v>1311.9079999999999</v>
      </c>
      <c r="I53" s="59">
        <v>1428.742</v>
      </c>
      <c r="J53" s="59">
        <v>1230.183</v>
      </c>
      <c r="K53" s="59">
        <v>1252.444</v>
      </c>
      <c r="L53" s="59">
        <v>646.72299999999996</v>
      </c>
      <c r="M53" s="370"/>
      <c r="N53" s="377"/>
      <c r="O53" s="370"/>
      <c r="P53" s="370"/>
      <c r="Q53" s="370"/>
      <c r="R53" s="370"/>
      <c r="S53" s="370"/>
      <c r="T53" s="370"/>
      <c r="U53" s="370"/>
      <c r="V53" s="370"/>
      <c r="W53" s="370"/>
    </row>
    <row r="54" spans="1:36" ht="15" customHeight="1">
      <c r="B54" s="57"/>
      <c r="C54" s="57" t="s">
        <v>101</v>
      </c>
      <c r="D54" s="57"/>
      <c r="E54" s="57"/>
      <c r="G54" s="5">
        <v>375.20499999999998</v>
      </c>
      <c r="H54" s="5">
        <v>259.798</v>
      </c>
      <c r="I54" s="59">
        <v>254.33</v>
      </c>
      <c r="J54" s="59">
        <v>272.28300000000002</v>
      </c>
      <c r="K54" s="59">
        <v>260.68</v>
      </c>
      <c r="L54" s="59">
        <v>583.41899999999998</v>
      </c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</row>
    <row r="55" spans="1:36" ht="15" customHeight="1">
      <c r="A55" s="56"/>
      <c r="B55" s="57"/>
      <c r="C55" s="58" t="s">
        <v>70</v>
      </c>
      <c r="D55" s="58"/>
      <c r="E55" s="58"/>
      <c r="F55" s="56"/>
      <c r="G55" s="59">
        <v>256.5</v>
      </c>
      <c r="H55" s="59">
        <v>597.13900000000001</v>
      </c>
      <c r="I55" s="59">
        <v>479.589</v>
      </c>
      <c r="J55" s="59">
        <v>254.90700000000001</v>
      </c>
      <c r="K55" s="59">
        <v>300.40600000000001</v>
      </c>
      <c r="L55" s="59">
        <v>207.55699999999999</v>
      </c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</row>
    <row r="56" spans="1:36" ht="15" customHeight="1">
      <c r="A56" s="56"/>
      <c r="B56" s="57"/>
      <c r="C56" s="57" t="s">
        <v>100</v>
      </c>
      <c r="D56" s="57"/>
      <c r="E56" s="57"/>
      <c r="G56" s="5">
        <v>366.17</v>
      </c>
      <c r="H56" s="5">
        <v>313.95600000000002</v>
      </c>
      <c r="I56" s="59">
        <v>299.524</v>
      </c>
      <c r="J56" s="59">
        <v>192.48599999999999</v>
      </c>
      <c r="K56" s="59">
        <v>201.96899999999999</v>
      </c>
      <c r="L56" s="59">
        <v>186.37200000000001</v>
      </c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</row>
    <row r="57" spans="1:36" ht="15" customHeight="1">
      <c r="A57" s="56"/>
      <c r="B57" s="57"/>
      <c r="C57" s="57" t="s">
        <v>43</v>
      </c>
      <c r="D57" s="57"/>
      <c r="E57" s="57"/>
      <c r="G57" s="5">
        <v>680.375</v>
      </c>
      <c r="H57" s="5">
        <v>367.07299999999998</v>
      </c>
      <c r="I57" s="59">
        <v>296.27100000000002</v>
      </c>
      <c r="J57" s="59">
        <v>337.13200000000001</v>
      </c>
      <c r="K57" s="59">
        <v>370.16899999999998</v>
      </c>
      <c r="L57" s="59">
        <v>183.011</v>
      </c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</row>
    <row r="58" spans="1:36" ht="15" customHeight="1">
      <c r="A58" s="56"/>
      <c r="B58" s="57"/>
      <c r="C58" s="58" t="s">
        <v>115</v>
      </c>
      <c r="D58" s="58"/>
      <c r="E58" s="58"/>
      <c r="F58" s="56"/>
      <c r="G58" s="59">
        <v>295.495</v>
      </c>
      <c r="H58" s="59">
        <v>248.983</v>
      </c>
      <c r="I58" s="59">
        <v>296.52600000000001</v>
      </c>
      <c r="J58" s="59">
        <v>348.23700000000002</v>
      </c>
      <c r="K58" s="59">
        <v>352.702</v>
      </c>
      <c r="L58" s="59">
        <v>176.79</v>
      </c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</row>
    <row r="59" spans="1:36" ht="15" customHeight="1">
      <c r="A59" s="56"/>
      <c r="B59" s="57"/>
      <c r="C59" s="58" t="s">
        <v>65</v>
      </c>
      <c r="D59" s="58"/>
      <c r="E59" s="58"/>
      <c r="F59" s="56"/>
      <c r="G59" s="59">
        <v>266.29899999999998</v>
      </c>
      <c r="H59" s="59">
        <v>248.64400000000001</v>
      </c>
      <c r="I59" s="59">
        <v>266.09699999999998</v>
      </c>
      <c r="J59" s="59">
        <v>379.459</v>
      </c>
      <c r="K59" s="59">
        <v>404.93200000000002</v>
      </c>
      <c r="L59" s="59">
        <v>32.351999999999997</v>
      </c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</row>
    <row r="60" spans="1:36" ht="15" customHeight="1">
      <c r="A60" s="56"/>
      <c r="B60" s="63"/>
      <c r="C60" s="58" t="s">
        <v>116</v>
      </c>
      <c r="D60" s="58"/>
      <c r="E60" s="58"/>
      <c r="F60" s="56"/>
      <c r="G60" s="59">
        <v>763.92</v>
      </c>
      <c r="H60" s="59">
        <v>774.72</v>
      </c>
      <c r="I60" s="59">
        <v>995.58100000000002</v>
      </c>
      <c r="J60" s="59">
        <v>1278.0840000000001</v>
      </c>
      <c r="K60" s="59">
        <v>1621.1890000000001</v>
      </c>
      <c r="L60" s="59">
        <v>1509.9839999999999</v>
      </c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</row>
    <row r="61" spans="1:36" s="17" customFormat="1" ht="7.5" customHeight="1">
      <c r="A61" s="64"/>
      <c r="B61" s="65"/>
      <c r="C61" s="66"/>
      <c r="D61" s="66"/>
      <c r="E61" s="66"/>
      <c r="F61" s="64"/>
      <c r="G61" s="71"/>
      <c r="H61" s="71"/>
      <c r="I61" s="269"/>
      <c r="J61" s="269"/>
      <c r="K61" s="269"/>
      <c r="L61" s="269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</row>
    <row r="62" spans="1:36" s="74" customFormat="1" ht="14.45" customHeight="1">
      <c r="A62" s="72"/>
      <c r="B62" s="73" t="s">
        <v>186</v>
      </c>
      <c r="C62" s="73"/>
      <c r="D62" s="73"/>
      <c r="E62" s="73"/>
      <c r="G62" s="68">
        <v>9419.66</v>
      </c>
      <c r="H62" s="68">
        <v>9568.8919999999998</v>
      </c>
      <c r="I62" s="68">
        <v>10302.25</v>
      </c>
      <c r="J62" s="68">
        <v>10536.924999999999</v>
      </c>
      <c r="K62" s="68">
        <v>10525.905999999999</v>
      </c>
      <c r="L62" s="68">
        <v>8616.1290000000008</v>
      </c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</row>
    <row r="63" spans="1:36" ht="14.1" customHeight="1">
      <c r="A63" s="56"/>
      <c r="B63" s="63"/>
      <c r="C63" s="58"/>
      <c r="D63" s="58"/>
      <c r="E63" s="58"/>
      <c r="F63" s="56"/>
      <c r="G63" s="59"/>
      <c r="H63" s="59"/>
      <c r="I63" s="59"/>
      <c r="J63" s="59"/>
      <c r="K63" s="59"/>
      <c r="L63" s="59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</row>
    <row r="64" spans="1:36" s="13" customFormat="1" ht="17.100000000000001" customHeight="1">
      <c r="A64" s="53"/>
      <c r="B64" s="54" t="s">
        <v>44</v>
      </c>
      <c r="C64" s="54"/>
      <c r="D64" s="54"/>
      <c r="E64" s="54"/>
      <c r="F64" s="53"/>
      <c r="G64" s="55">
        <v>5313.8019999999997</v>
      </c>
      <c r="H64" s="55">
        <v>4406.3189999999995</v>
      </c>
      <c r="I64" s="55">
        <v>5356.1450000000004</v>
      </c>
      <c r="J64" s="55">
        <f>SUM(J65:J67)</f>
        <v>4119.0239999999994</v>
      </c>
      <c r="K64" s="55">
        <f>SUM(K65:K67)</f>
        <v>5767.03</v>
      </c>
      <c r="L64" s="55">
        <f>SUM(L65:L67)</f>
        <v>2847.3559999999998</v>
      </c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</row>
    <row r="65" spans="1:36" ht="15" customHeight="1">
      <c r="A65" s="56"/>
      <c r="B65" s="63"/>
      <c r="C65" s="58" t="s">
        <v>45</v>
      </c>
      <c r="D65" s="58"/>
      <c r="E65" s="58"/>
      <c r="F65" s="56"/>
      <c r="G65" s="59">
        <v>4525.3149999999996</v>
      </c>
      <c r="H65" s="59">
        <v>3760.5079999999998</v>
      </c>
      <c r="I65" s="59">
        <v>4469.0249999999996</v>
      </c>
      <c r="J65" s="59">
        <v>3439.154</v>
      </c>
      <c r="K65" s="59">
        <v>5227.0959999999995</v>
      </c>
      <c r="L65" s="59">
        <v>2551.2919999999999</v>
      </c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</row>
    <row r="66" spans="1:36" ht="15" customHeight="1">
      <c r="A66" s="56"/>
      <c r="B66" s="63"/>
      <c r="C66" s="58" t="s">
        <v>46</v>
      </c>
      <c r="D66" s="58"/>
      <c r="E66" s="58"/>
      <c r="F66" s="56"/>
      <c r="G66" s="59">
        <v>661.46299999999997</v>
      </c>
      <c r="H66" s="59">
        <v>600.19899999999996</v>
      </c>
      <c r="I66" s="59">
        <v>840.67200000000003</v>
      </c>
      <c r="J66" s="59">
        <v>616.47900000000004</v>
      </c>
      <c r="K66" s="59">
        <v>477.06900000000002</v>
      </c>
      <c r="L66" s="59">
        <v>192.24799999999999</v>
      </c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</row>
    <row r="67" spans="1:36" ht="15" customHeight="1">
      <c r="A67" s="56"/>
      <c r="B67" s="63"/>
      <c r="C67" s="58" t="s">
        <v>117</v>
      </c>
      <c r="D67" s="58"/>
      <c r="E67" s="58"/>
      <c r="F67" s="56"/>
      <c r="G67" s="59">
        <v>127.024</v>
      </c>
      <c r="H67" s="59">
        <v>45.612000000000002</v>
      </c>
      <c r="I67" s="59">
        <v>46.448</v>
      </c>
      <c r="J67" s="59">
        <v>63.390999999999998</v>
      </c>
      <c r="K67" s="59">
        <v>62.865000000000002</v>
      </c>
      <c r="L67" s="59">
        <v>103.81599999999999</v>
      </c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</row>
    <row r="68" spans="1:36" ht="14.1" customHeight="1">
      <c r="A68" s="56"/>
      <c r="B68" s="63"/>
      <c r="C68" s="58"/>
      <c r="D68" s="58"/>
      <c r="E68" s="58"/>
      <c r="F68" s="56"/>
      <c r="G68" s="70"/>
      <c r="H68" s="70"/>
      <c r="I68" s="70"/>
      <c r="J68" s="70"/>
      <c r="K68" s="70"/>
      <c r="L68" s="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</row>
    <row r="69" spans="1:36" s="13" customFormat="1" ht="17.100000000000001" customHeight="1">
      <c r="A69" s="53"/>
      <c r="B69" s="54" t="s">
        <v>47</v>
      </c>
      <c r="C69" s="54"/>
      <c r="D69" s="54"/>
      <c r="E69" s="54"/>
      <c r="F69" s="53"/>
      <c r="G69" s="55">
        <v>1319.96</v>
      </c>
      <c r="H69" s="55">
        <v>1098.327</v>
      </c>
      <c r="I69" s="55">
        <v>902.43299999999999</v>
      </c>
      <c r="J69" s="55">
        <f>SUM(J70:J73)</f>
        <v>1161.1469999999999</v>
      </c>
      <c r="K69" s="55">
        <f>SUM(K70:K73)</f>
        <v>1444.875</v>
      </c>
      <c r="L69" s="55">
        <f>SUM(L70:L73)</f>
        <v>619.947</v>
      </c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</row>
    <row r="70" spans="1:36" ht="15" customHeight="1">
      <c r="A70" s="56"/>
      <c r="B70" s="63"/>
      <c r="C70" s="58" t="s">
        <v>119</v>
      </c>
      <c r="D70" s="58"/>
      <c r="E70" s="58"/>
      <c r="F70" s="56"/>
      <c r="G70" s="59">
        <v>334.68400000000003</v>
      </c>
      <c r="H70" s="59">
        <v>240.85499999999999</v>
      </c>
      <c r="I70" s="59">
        <v>247.511</v>
      </c>
      <c r="J70" s="59">
        <v>510.19200000000001</v>
      </c>
      <c r="K70" s="59">
        <v>631.51700000000005</v>
      </c>
      <c r="L70" s="59">
        <v>192.96</v>
      </c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</row>
    <row r="71" spans="1:36" ht="15" customHeight="1">
      <c r="A71" s="56"/>
      <c r="B71" s="63"/>
      <c r="C71" s="58" t="s">
        <v>48</v>
      </c>
      <c r="D71" s="58"/>
      <c r="E71" s="58"/>
      <c r="F71" s="56"/>
      <c r="G71" s="59">
        <v>380.73399999999998</v>
      </c>
      <c r="H71" s="59">
        <v>233.636</v>
      </c>
      <c r="I71" s="59">
        <v>142.87</v>
      </c>
      <c r="J71" s="59">
        <v>106.714</v>
      </c>
      <c r="K71" s="59">
        <v>180.566</v>
      </c>
      <c r="L71" s="59">
        <v>173.21299999999999</v>
      </c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</row>
    <row r="72" spans="1:36" ht="15" customHeight="1">
      <c r="A72" s="56"/>
      <c r="B72" s="63"/>
      <c r="C72" s="58" t="s">
        <v>118</v>
      </c>
      <c r="D72" s="58"/>
      <c r="E72" s="58"/>
      <c r="F72" s="56"/>
      <c r="G72" s="59">
        <v>180.25800000000001</v>
      </c>
      <c r="H72" s="59">
        <v>138.93199999999999</v>
      </c>
      <c r="I72" s="59">
        <v>123.881</v>
      </c>
      <c r="J72" s="59">
        <v>118.48</v>
      </c>
      <c r="K72" s="59">
        <v>141.58699999999999</v>
      </c>
      <c r="L72" s="59">
        <v>77.799000000000007</v>
      </c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</row>
    <row r="73" spans="1:36" ht="15" customHeight="1">
      <c r="A73" s="56"/>
      <c r="B73" s="63"/>
      <c r="C73" s="58" t="s">
        <v>120</v>
      </c>
      <c r="D73" s="58"/>
      <c r="E73" s="58"/>
      <c r="F73" s="56"/>
      <c r="G73" s="59">
        <v>424.28399999999999</v>
      </c>
      <c r="H73" s="59">
        <v>484.904</v>
      </c>
      <c r="I73" s="59">
        <v>388.17099999999999</v>
      </c>
      <c r="J73" s="59">
        <v>425.76100000000002</v>
      </c>
      <c r="K73" s="59">
        <v>491.20500000000004</v>
      </c>
      <c r="L73" s="59">
        <v>175.97499999999999</v>
      </c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</row>
    <row r="74" spans="1:36" ht="14.1" customHeight="1">
      <c r="A74" s="56"/>
      <c r="B74" s="63"/>
      <c r="C74" s="58"/>
      <c r="D74" s="58"/>
      <c r="E74" s="58"/>
      <c r="F74" s="56"/>
      <c r="G74" s="70"/>
      <c r="H74" s="70"/>
      <c r="I74" s="70"/>
      <c r="J74" s="70"/>
      <c r="K74" s="70"/>
      <c r="L74" s="70"/>
      <c r="M74" s="370"/>
      <c r="N74" s="370"/>
      <c r="P74" s="370"/>
      <c r="Q74" s="370"/>
      <c r="R74" s="370"/>
      <c r="S74" s="370"/>
      <c r="T74" s="370"/>
      <c r="U74" s="370"/>
      <c r="V74" s="370"/>
      <c r="W74" s="370"/>
    </row>
    <row r="75" spans="1:36" s="13" customFormat="1" ht="17.100000000000001" customHeight="1">
      <c r="A75" s="53"/>
      <c r="B75" s="54" t="s">
        <v>152</v>
      </c>
      <c r="C75" s="54"/>
      <c r="D75" s="54"/>
      <c r="E75" s="54"/>
      <c r="F75" s="53"/>
      <c r="G75" s="55">
        <v>109.2882764443052</v>
      </c>
      <c r="H75" s="55">
        <v>281.29400000000004</v>
      </c>
      <c r="I75" s="55">
        <v>730.346</v>
      </c>
      <c r="J75" s="55">
        <v>31.232000000000003</v>
      </c>
      <c r="K75" s="55">
        <v>39.668999999999997</v>
      </c>
      <c r="L75" s="55">
        <v>21.07</v>
      </c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</row>
    <row r="76" spans="1:36" s="41" customFormat="1" ht="14.1" customHeight="1">
      <c r="A76" s="76"/>
      <c r="B76" s="76"/>
      <c r="C76" s="76"/>
      <c r="D76" s="76"/>
      <c r="E76" s="76"/>
      <c r="F76" s="76"/>
      <c r="G76" s="77"/>
      <c r="H76" s="77"/>
      <c r="I76" s="77"/>
      <c r="J76" s="77"/>
      <c r="K76" s="77"/>
      <c r="L76" s="77"/>
      <c r="M76" s="370"/>
      <c r="N76" s="370"/>
      <c r="O76" s="342"/>
      <c r="P76" s="370"/>
      <c r="Q76" s="370"/>
      <c r="R76" s="370"/>
      <c r="S76" s="370"/>
      <c r="T76" s="370"/>
      <c r="U76" s="370"/>
      <c r="V76" s="370"/>
      <c r="W76" s="370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</row>
    <row r="77" spans="1:36" s="258" customFormat="1" ht="9" customHeight="1">
      <c r="B77" s="259"/>
      <c r="C77" s="259"/>
      <c r="D77" s="259"/>
      <c r="E77" s="259"/>
      <c r="H77" s="260"/>
      <c r="I77" s="260"/>
      <c r="J77" s="260"/>
      <c r="K77" s="260"/>
      <c r="L77" s="260"/>
      <c r="M77" s="364"/>
      <c r="N77" s="364"/>
      <c r="O77" s="364"/>
      <c r="P77" s="364"/>
      <c r="Q77" s="364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</row>
    <row r="78" spans="1:36" s="27" customFormat="1" ht="9" customHeight="1">
      <c r="B78" s="29"/>
      <c r="C78" s="29"/>
      <c r="D78" s="29"/>
      <c r="E78" s="29"/>
      <c r="F78" s="30"/>
      <c r="G78" s="30"/>
      <c r="H78" s="31"/>
      <c r="I78" s="31"/>
      <c r="J78" s="31"/>
      <c r="K78" s="31"/>
      <c r="L78" s="31"/>
      <c r="M78" s="364"/>
      <c r="N78" s="364"/>
      <c r="O78" s="364"/>
      <c r="P78" s="364"/>
      <c r="Q78" s="380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79"/>
      <c r="AG78" s="379"/>
      <c r="AH78" s="379"/>
      <c r="AI78" s="379"/>
      <c r="AJ78" s="379"/>
    </row>
    <row r="79" spans="1:36" s="27" customFormat="1">
      <c r="B79" s="26" t="s">
        <v>188</v>
      </c>
      <c r="C79" s="26"/>
      <c r="G79" s="28"/>
      <c r="H79" s="28"/>
      <c r="I79" s="28"/>
      <c r="J79" s="28"/>
      <c r="K79" s="28"/>
      <c r="L79" s="28"/>
      <c r="M79" s="364"/>
      <c r="N79" s="364"/>
      <c r="O79" s="364"/>
      <c r="P79" s="364"/>
      <c r="Q79" s="381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</row>
    <row r="80" spans="1:36" s="27" customFormat="1">
      <c r="B80" s="261" t="s">
        <v>187</v>
      </c>
      <c r="C80" s="26"/>
      <c r="D80" s="262"/>
      <c r="E80" s="262"/>
      <c r="F80" s="262"/>
      <c r="G80" s="28"/>
      <c r="H80" s="28"/>
      <c r="I80" s="28"/>
      <c r="J80" s="28"/>
      <c r="K80" s="28"/>
      <c r="L80" s="28"/>
      <c r="M80" s="364"/>
      <c r="N80" s="364"/>
      <c r="O80" s="364"/>
      <c r="P80" s="364"/>
      <c r="Q80" s="381"/>
      <c r="R80" s="379"/>
      <c r="S80" s="379"/>
      <c r="T80" s="379"/>
      <c r="U80" s="379"/>
      <c r="V80" s="379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379"/>
      <c r="AH80" s="379"/>
      <c r="AI80" s="379"/>
      <c r="AJ80" s="379"/>
    </row>
    <row r="81" spans="1:36" ht="16.5" customHeight="1">
      <c r="B81" s="22"/>
      <c r="C81" s="17"/>
      <c r="D81" s="17"/>
      <c r="E81" s="17"/>
      <c r="F81" s="17"/>
      <c r="G81" s="79"/>
      <c r="H81" s="79"/>
      <c r="I81" s="79"/>
      <c r="J81" s="79"/>
      <c r="K81" s="79"/>
      <c r="L81" s="79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</row>
    <row r="82" spans="1:36" s="41" customFormat="1" ht="16.5" customHeight="1">
      <c r="A82" s="470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279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</row>
    <row r="83" spans="1:36" s="81" customFormat="1" ht="21.75" customHeight="1">
      <c r="A83" s="80"/>
      <c r="B83" s="80"/>
      <c r="C83" s="80"/>
      <c r="D83" s="80"/>
      <c r="E83" s="80"/>
      <c r="F83" s="80"/>
      <c r="G83" s="80"/>
      <c r="H83" s="80"/>
      <c r="I83" s="80"/>
      <c r="J83" s="4"/>
      <c r="K83" s="4"/>
      <c r="L83" s="80"/>
      <c r="M83" s="365"/>
      <c r="N83" s="365"/>
      <c r="O83" s="365"/>
      <c r="P83" s="365"/>
      <c r="Q83" s="365"/>
      <c r="R83" s="365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351"/>
      <c r="AD83" s="351"/>
      <c r="AE83" s="351"/>
      <c r="AF83" s="351"/>
      <c r="AG83" s="351"/>
      <c r="AH83" s="351"/>
      <c r="AI83" s="351"/>
      <c r="AJ83" s="351"/>
    </row>
    <row r="84" spans="1:36">
      <c r="B84" s="15"/>
      <c r="C84" s="82"/>
      <c r="D84" s="82"/>
      <c r="E84" s="82"/>
      <c r="F84" s="82"/>
      <c r="G84" s="280"/>
      <c r="H84" s="281"/>
      <c r="I84" s="281"/>
      <c r="J84" s="283"/>
      <c r="K84" s="283"/>
      <c r="L84" s="282"/>
    </row>
    <row r="85" spans="1:36" ht="15">
      <c r="B85" s="15"/>
      <c r="C85" s="82"/>
      <c r="D85" s="82"/>
      <c r="E85" s="82"/>
      <c r="F85" s="82"/>
      <c r="G85" s="83"/>
      <c r="H85" s="83"/>
      <c r="I85" s="83"/>
      <c r="J85" s="83"/>
      <c r="K85" s="83"/>
      <c r="L85" s="83"/>
      <c r="M85" s="382"/>
      <c r="N85" s="382"/>
      <c r="O85" s="382"/>
      <c r="P85" s="382"/>
      <c r="Q85" s="382"/>
      <c r="R85" s="382"/>
    </row>
    <row r="86" spans="1:36" ht="15">
      <c r="B86" s="15"/>
      <c r="C86" s="82"/>
      <c r="D86" s="82"/>
      <c r="E86" s="82"/>
      <c r="F86" s="82"/>
      <c r="G86" s="84"/>
      <c r="H86" s="84"/>
      <c r="I86" s="84"/>
      <c r="J86" s="84"/>
      <c r="K86" s="84"/>
      <c r="L86" s="84"/>
      <c r="M86" s="383"/>
      <c r="N86" s="383"/>
      <c r="O86" s="383"/>
      <c r="P86" s="383"/>
      <c r="Q86" s="383"/>
      <c r="R86" s="383"/>
    </row>
    <row r="87" spans="1:36" ht="15">
      <c r="B87" s="15"/>
      <c r="C87" s="82"/>
      <c r="D87" s="82"/>
      <c r="E87" s="82"/>
      <c r="F87" s="82"/>
      <c r="G87" s="85"/>
      <c r="H87" s="85"/>
      <c r="I87" s="85"/>
      <c r="J87" s="86"/>
      <c r="K87" s="86"/>
      <c r="L87" s="85"/>
      <c r="M87" s="384"/>
      <c r="N87" s="384"/>
      <c r="O87" s="384"/>
      <c r="P87" s="384"/>
      <c r="Q87" s="384"/>
      <c r="R87" s="384"/>
    </row>
    <row r="88" spans="1:36">
      <c r="J88" s="84"/>
      <c r="K88" s="84"/>
    </row>
    <row r="89" spans="1:36">
      <c r="J89" s="84"/>
      <c r="K89" s="84"/>
    </row>
    <row r="90" spans="1:36" ht="15">
      <c r="B90" s="15"/>
      <c r="J90" s="84"/>
      <c r="K90" s="84"/>
    </row>
  </sheetData>
  <sheetProtection algorithmName="SHA-512" hashValue="AkAZBd/klrtTKgveOSZJ4ExB+//Zg1PjN3GxklkBXHy5eXTwkGiHzi4sZ4vcp1PkvKKHgCbqy/D9fkDO3ag5dQ==" saltValue="oFvFJ/6evNGnpdWqI8jJeA==" spinCount="100000" sheet="1" objects="1" scenarios="1"/>
  <sortState ref="C47:K59">
    <sortCondition descending="1" ref="K47:K59"/>
  </sortState>
  <mergeCells count="4">
    <mergeCell ref="A2:C3"/>
    <mergeCell ref="J3:K4"/>
    <mergeCell ref="A5:F5"/>
    <mergeCell ref="A82:K82"/>
  </mergeCells>
  <conditionalFormatting sqref="D9:E76">
    <cfRule type="duplicateValues" dxfId="11" priority="2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1:BO90"/>
  <sheetViews>
    <sheetView view="pageBreakPreview" zoomScale="70" zoomScaleNormal="85" zoomScaleSheetLayoutView="70" workbookViewId="0">
      <pane xSplit="5" ySplit="9" topLeftCell="F21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40625" defaultRowHeight="15.75"/>
  <cols>
    <col min="1" max="1" width="3.7109375" style="15" customWidth="1"/>
    <col min="2" max="2" width="10.7109375" style="41" customWidth="1"/>
    <col min="3" max="3" width="6.7109375" style="15" customWidth="1"/>
    <col min="4" max="4" width="5" style="15" customWidth="1"/>
    <col min="5" max="5" width="26.42578125" style="15" customWidth="1"/>
    <col min="6" max="6" width="2.42578125" style="15" customWidth="1"/>
    <col min="7" max="9" width="15.7109375" style="42" customWidth="1"/>
    <col min="10" max="11" width="16.85546875" style="42" bestFit="1" customWidth="1"/>
    <col min="12" max="12" width="15.7109375" style="42" customWidth="1"/>
    <col min="13" max="13" width="17.140625" style="366" bestFit="1" customWidth="1"/>
    <col min="14" max="14" width="9.42578125" style="343" bestFit="1" customWidth="1"/>
    <col min="15" max="34" width="9.140625" style="343"/>
    <col min="35" max="35" width="9.5703125" style="343" customWidth="1"/>
    <col min="36" max="67" width="9.140625" style="343"/>
    <col min="68" max="16384" width="9.140625" style="15"/>
  </cols>
  <sheetData>
    <row r="1" spans="1:67" ht="12.75" customHeight="1"/>
    <row r="2" spans="1:67" ht="15" customHeight="1">
      <c r="A2" s="469" t="s">
        <v>224</v>
      </c>
      <c r="B2" s="469"/>
      <c r="C2" s="469"/>
      <c r="D2" s="43" t="s">
        <v>205</v>
      </c>
      <c r="G2" s="44"/>
      <c r="H2" s="44"/>
      <c r="I2" s="46"/>
      <c r="J2" s="44"/>
      <c r="K2" s="44"/>
      <c r="L2" s="44"/>
      <c r="M2" s="348"/>
    </row>
    <row r="3" spans="1:67" ht="15" customHeight="1">
      <c r="A3" s="469"/>
      <c r="B3" s="469"/>
      <c r="C3" s="469"/>
      <c r="D3" s="45" t="s">
        <v>204</v>
      </c>
      <c r="G3" s="46"/>
      <c r="H3" s="46"/>
      <c r="J3" s="46"/>
      <c r="K3" s="46"/>
      <c r="M3" s="362"/>
    </row>
    <row r="4" spans="1:67" ht="12" customHeight="1" thickBot="1">
      <c r="A4" s="47"/>
      <c r="B4" s="48"/>
      <c r="C4" s="47"/>
      <c r="D4" s="47"/>
      <c r="E4" s="47"/>
      <c r="F4" s="47"/>
      <c r="G4" s="49"/>
      <c r="H4" s="49"/>
      <c r="I4" s="49"/>
      <c r="J4" s="49"/>
      <c r="K4" s="49"/>
      <c r="L4" s="49"/>
      <c r="M4" s="362"/>
    </row>
    <row r="5" spans="1:67" s="294" customFormat="1" ht="24.75" customHeight="1">
      <c r="A5" s="465"/>
      <c r="B5" s="465"/>
      <c r="C5" s="465"/>
      <c r="D5" s="465"/>
      <c r="E5" s="465"/>
      <c r="F5" s="465"/>
      <c r="G5" s="341">
        <v>2015</v>
      </c>
      <c r="H5" s="341">
        <v>2016</v>
      </c>
      <c r="I5" s="341">
        <v>2017</v>
      </c>
      <c r="J5" s="341">
        <v>2018</v>
      </c>
      <c r="K5" s="341">
        <v>2019</v>
      </c>
      <c r="L5" s="341" t="s">
        <v>236</v>
      </c>
      <c r="M5" s="36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</row>
    <row r="6" spans="1:67" ht="13.5" customHeight="1">
      <c r="A6" s="50"/>
      <c r="B6" s="50"/>
      <c r="C6" s="50"/>
      <c r="D6" s="50"/>
      <c r="E6" s="50"/>
      <c r="F6" s="50"/>
      <c r="G6" s="51"/>
      <c r="H6" s="51"/>
      <c r="I6" s="51"/>
      <c r="J6" s="51"/>
      <c r="K6" s="51"/>
      <c r="L6" s="51"/>
      <c r="M6" s="363"/>
    </row>
    <row r="7" spans="1:67" s="304" customFormat="1" ht="24.75" customHeight="1" thickBot="1">
      <c r="A7" s="303"/>
      <c r="B7" s="303" t="s">
        <v>233</v>
      </c>
      <c r="C7" s="303"/>
      <c r="D7" s="303"/>
      <c r="E7" s="303"/>
      <c r="F7" s="295"/>
      <c r="G7" s="300">
        <f>'Table 6'!G7/'Table 6'!G$7*100</f>
        <v>100</v>
      </c>
      <c r="H7" s="300">
        <f>'Table 6'!H7/'Table 6'!H$7*100</f>
        <v>100</v>
      </c>
      <c r="I7" s="300">
        <f>'Table 6'!I7/'Table 6'!I$7*100</f>
        <v>100</v>
      </c>
      <c r="J7" s="300">
        <f>'Table 6'!J7/'Table 6'!J$7*100</f>
        <v>100</v>
      </c>
      <c r="K7" s="300">
        <f>'Table 6'!K7/'Table 6'!K$7*100</f>
        <v>100</v>
      </c>
      <c r="L7" s="300">
        <f>'Table 6'!L7/'Table 6'!L$7*100</f>
        <v>100</v>
      </c>
      <c r="M7" s="387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2"/>
      <c r="BJ7" s="342"/>
      <c r="BK7" s="342"/>
      <c r="BL7" s="342"/>
      <c r="BM7" s="342"/>
      <c r="BN7" s="342"/>
      <c r="BO7" s="342"/>
    </row>
    <row r="8" spans="1:67" s="41" customFormat="1" ht="12.75" customHeight="1">
      <c r="G8" s="52"/>
      <c r="H8" s="52"/>
      <c r="I8" s="52"/>
      <c r="J8" s="5"/>
      <c r="K8" s="5"/>
      <c r="L8" s="5"/>
      <c r="M8" s="388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</row>
    <row r="9" spans="1:67" s="13" customFormat="1" ht="17.100000000000001" customHeight="1">
      <c r="A9" s="53"/>
      <c r="B9" s="54" t="s">
        <v>24</v>
      </c>
      <c r="C9" s="54"/>
      <c r="D9" s="54"/>
      <c r="E9" s="54"/>
      <c r="F9" s="53"/>
      <c r="G9" s="191">
        <f>'Table 6'!G9/'Table 6'!G$7*100</f>
        <v>68.940870240043637</v>
      </c>
      <c r="H9" s="191">
        <f>'Table 6'!H9/'Table 6'!H$7*100</f>
        <v>70.813686442805576</v>
      </c>
      <c r="I9" s="191">
        <f>'Table 6'!I9/'Table 6'!I$7*100</f>
        <v>69.908835792124663</v>
      </c>
      <c r="J9" s="191">
        <f>'Table 6'!J9/'Table 6'!J$7*100</f>
        <v>71.500392869541002</v>
      </c>
      <c r="K9" s="191">
        <f>'Table 6'!K9/'Table 6'!K$7*100</f>
        <v>69.923885557435668</v>
      </c>
      <c r="L9" s="191">
        <f>'Table 6'!L9/'Table 6'!L$7*100</f>
        <v>51.326460864049615</v>
      </c>
      <c r="M9" s="389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</row>
    <row r="10" spans="1:67" ht="15" customHeight="1">
      <c r="A10" s="56"/>
      <c r="B10" s="57"/>
      <c r="C10" s="57" t="s">
        <v>28</v>
      </c>
      <c r="D10" s="57"/>
      <c r="E10" s="57"/>
      <c r="G10" s="160">
        <f>'Table 6'!G10/'Table 6'!G$7*100</f>
        <v>30.286883347523379</v>
      </c>
      <c r="H10" s="160">
        <f>'Table 6'!H10/'Table 6'!H$7*100</f>
        <v>31.53347466585112</v>
      </c>
      <c r="I10" s="160">
        <f>'Table 6'!I10/'Table 6'!I$7*100</f>
        <v>30.571754682449697</v>
      </c>
      <c r="J10" s="160">
        <f>'Table 6'!J10/'Table 6'!J$7*100</f>
        <v>27.594089397478839</v>
      </c>
      <c r="K10" s="160">
        <f>'Table 6'!K10/'Table 6'!K$7*100</f>
        <v>24.067838515768226</v>
      </c>
      <c r="L10" s="160">
        <f>'Table 6'!L10/'Table 6'!L$7*100</f>
        <v>20.370158123808544</v>
      </c>
      <c r="M10" s="390"/>
      <c r="N10" s="342"/>
    </row>
    <row r="11" spans="1:67" ht="15" customHeight="1">
      <c r="A11" s="56"/>
      <c r="B11" s="57"/>
      <c r="C11" s="57" t="s">
        <v>88</v>
      </c>
      <c r="D11" s="57"/>
      <c r="E11" s="57"/>
      <c r="G11" s="160">
        <f>'Table 6'!G11/'Table 6'!G$7*100</f>
        <v>1.5525676331177438</v>
      </c>
      <c r="H11" s="160">
        <f>'Table 6'!H11/'Table 6'!H$7*100</f>
        <v>1.8010854424631704</v>
      </c>
      <c r="I11" s="160">
        <f>'Table 6'!I11/'Table 6'!I$7*100</f>
        <v>1.9177629403837084</v>
      </c>
      <c r="J11" s="160">
        <f>'Table 6'!J11/'Table 6'!J$7*100</f>
        <v>2.377827007726435</v>
      </c>
      <c r="K11" s="160">
        <f>'Table 6'!K11/'Table 6'!K$7*100</f>
        <v>2.2426157939208711</v>
      </c>
      <c r="L11" s="160">
        <f>'Table 6'!L11/'Table 6'!L$7*100</f>
        <v>5.5303476469103154</v>
      </c>
      <c r="M11" s="390"/>
      <c r="N11" s="342"/>
    </row>
    <row r="12" spans="1:67" ht="15" customHeight="1">
      <c r="B12" s="57"/>
      <c r="C12" s="57" t="s">
        <v>30</v>
      </c>
      <c r="D12" s="57"/>
      <c r="E12" s="57"/>
      <c r="G12" s="160">
        <f>'Table 6'!G12/'Table 6'!G$7*100</f>
        <v>5.8837012162992437</v>
      </c>
      <c r="H12" s="160">
        <f>'Table 6'!H12/'Table 6'!H$7*100</f>
        <v>6.6725578515135648</v>
      </c>
      <c r="I12" s="160">
        <f>'Table 6'!I12/'Table 6'!I$7*100</f>
        <v>8.040120957486975</v>
      </c>
      <c r="J12" s="160">
        <f>'Table 6'!J12/'Table 6'!J$7*100</f>
        <v>8.6974413816868026</v>
      </c>
      <c r="K12" s="160">
        <f>'Table 6'!K12/'Table 6'!K$7*100</f>
        <v>10.431603348624479</v>
      </c>
      <c r="L12" s="160">
        <f>'Table 6'!L12/'Table 6'!L$7*100</f>
        <v>4.7529057682136528</v>
      </c>
      <c r="M12" s="390"/>
      <c r="N12" s="342"/>
    </row>
    <row r="13" spans="1:67" ht="15.75" customHeight="1">
      <c r="B13" s="57"/>
      <c r="C13" s="57" t="s">
        <v>26</v>
      </c>
      <c r="D13" s="57"/>
      <c r="E13" s="57"/>
      <c r="G13" s="160">
        <f>'Table 6'!G13/'Table 6'!G$7*100</f>
        <v>6.7897292617910789</v>
      </c>
      <c r="H13" s="160">
        <f>'Table 6'!H13/'Table 6'!H$7*100</f>
        <v>7.2598088468222812</v>
      </c>
      <c r="I13" s="160">
        <f>'Table 6'!I13/'Table 6'!I$7*100</f>
        <v>6.8430504848942322</v>
      </c>
      <c r="J13" s="160">
        <f>'Table 6'!J13/'Table 6'!J$7*100</f>
        <v>9.0238737715190194</v>
      </c>
      <c r="K13" s="160">
        <f>'Table 6'!K13/'Table 6'!K$7*100</f>
        <v>8.6973902195494759</v>
      </c>
      <c r="L13" s="160">
        <f>'Table 6'!L13/'Table 6'!L$7*100</f>
        <v>3.9777347717531191</v>
      </c>
      <c r="M13" s="390"/>
      <c r="N13" s="342"/>
    </row>
    <row r="14" spans="1:67" ht="15" customHeight="1">
      <c r="B14" s="57"/>
      <c r="C14" s="58" t="s">
        <v>31</v>
      </c>
      <c r="D14" s="57"/>
      <c r="E14" s="57"/>
      <c r="G14" s="160">
        <f>'Table 6'!G14/'Table 6'!G$7*100</f>
        <v>4.5339625446421961</v>
      </c>
      <c r="H14" s="160">
        <f>'Table 6'!H14/'Table 6'!H$7*100</f>
        <v>3.8734620542339377</v>
      </c>
      <c r="I14" s="160">
        <f>'Table 6'!I14/'Table 6'!I$7*100</f>
        <v>2.7499522175801743</v>
      </c>
      <c r="J14" s="160">
        <f>'Table 6'!J14/'Table 6'!J$7*100</f>
        <v>3.2599500591570685</v>
      </c>
      <c r="K14" s="160">
        <f>'Table 6'!K14/'Table 6'!K$7*100</f>
        <v>3.0773121725036603</v>
      </c>
      <c r="L14" s="160">
        <f>'Table 6'!L14/'Table 6'!L$7*100</f>
        <v>3.298701029445017</v>
      </c>
      <c r="M14" s="390"/>
      <c r="N14" s="342"/>
    </row>
    <row r="15" spans="1:67" ht="15" customHeight="1">
      <c r="B15" s="57"/>
      <c r="C15" s="57" t="s">
        <v>29</v>
      </c>
      <c r="D15" s="58"/>
      <c r="E15" s="58"/>
      <c r="F15" s="56"/>
      <c r="G15" s="192">
        <f>'Table 6'!G15/'Table 6'!G$7*100</f>
        <v>2.8706278040612911</v>
      </c>
      <c r="H15" s="192">
        <f>'Table 6'!H15/'Table 6'!H$7*100</f>
        <v>3.4024102727191927</v>
      </c>
      <c r="I15" s="192">
        <f>'Table 6'!I15/'Table 6'!I$7*100</f>
        <v>3.5765085556020253</v>
      </c>
      <c r="J15" s="192">
        <f>'Table 6'!J15/'Table 6'!J$7*100</f>
        <v>3.1524239469307851</v>
      </c>
      <c r="K15" s="160">
        <f>'Table 6'!K15/'Table 6'!K$7*100</f>
        <v>3.1269822555627149</v>
      </c>
      <c r="L15" s="160">
        <f>'Table 6'!L15/'Table 6'!L$7*100</f>
        <v>2.4805128500835463</v>
      </c>
      <c r="M15" s="390"/>
      <c r="N15" s="342"/>
    </row>
    <row r="16" spans="1:67" ht="15" customHeight="1">
      <c r="B16" s="57"/>
      <c r="C16" s="57" t="s">
        <v>34</v>
      </c>
      <c r="D16" s="57"/>
      <c r="E16" s="57"/>
      <c r="G16" s="160">
        <f>'Table 6'!G16/'Table 6'!G$7*100</f>
        <v>3.2847973998485305</v>
      </c>
      <c r="H16" s="160">
        <f>'Table 6'!H16/'Table 6'!H$7*100</f>
        <v>3.5125659484994491</v>
      </c>
      <c r="I16" s="160">
        <f>'Table 6'!I16/'Table 6'!I$7*100</f>
        <v>3.6922830860247369</v>
      </c>
      <c r="J16" s="160">
        <f>'Table 6'!J16/'Table 6'!J$7*100</f>
        <v>4.5338673596752681</v>
      </c>
      <c r="K16" s="160">
        <f>'Table 6'!K16/'Table 6'!K$7*100</f>
        <v>4.568613692525461</v>
      </c>
      <c r="L16" s="160">
        <f>'Table 6'!L16/'Table 6'!L$7*100</f>
        <v>2.1804659206769932</v>
      </c>
      <c r="M16" s="390"/>
      <c r="N16" s="342"/>
    </row>
    <row r="17" spans="2:67" ht="15" customHeight="1">
      <c r="B17" s="1"/>
      <c r="C17" s="58" t="s">
        <v>32</v>
      </c>
      <c r="D17" s="57"/>
      <c r="E17" s="57"/>
      <c r="G17" s="160">
        <f>'Table 6'!G17/'Table 6'!G$7*100</f>
        <v>2.093271211053513</v>
      </c>
      <c r="H17" s="160">
        <f>'Table 6'!H17/'Table 6'!H$7*100</f>
        <v>2.4009499520321267</v>
      </c>
      <c r="I17" s="160">
        <f>'Table 6'!I17/'Table 6'!I$7*100</f>
        <v>2.2347183514413587</v>
      </c>
      <c r="J17" s="160">
        <f>'Table 6'!J17/'Table 6'!J$7*100</f>
        <v>2.4282825866167963</v>
      </c>
      <c r="K17" s="160">
        <f>'Table 6'!K17/'Table 6'!K$7*100</f>
        <v>2.5650880089966721</v>
      </c>
      <c r="L17" s="160">
        <f>'Table 6'!L17/'Table 6'!L$7*100</f>
        <v>1.7764778065804403</v>
      </c>
      <c r="M17" s="390"/>
      <c r="N17" s="342"/>
    </row>
    <row r="18" spans="2:67" ht="15" customHeight="1">
      <c r="B18" s="57"/>
      <c r="C18" s="57" t="s">
        <v>89</v>
      </c>
      <c r="D18" s="58"/>
      <c r="E18" s="58"/>
      <c r="F18" s="56"/>
      <c r="G18" s="192">
        <f>'Table 6'!G18/'Table 6'!G$7*100</f>
        <v>1.2104379149881392</v>
      </c>
      <c r="H18" s="192">
        <f>'Table 6'!H18/'Table 6'!H$7*100</f>
        <v>0.83063958322406806</v>
      </c>
      <c r="I18" s="192">
        <f>'Table 6'!I18/'Table 6'!I$7*100</f>
        <v>0.82230622330043757</v>
      </c>
      <c r="J18" s="192">
        <f>'Table 6'!J18/'Table 6'!J$7*100</f>
        <v>1.1458627201293763</v>
      </c>
      <c r="K18" s="192">
        <f>'Table 6'!K18/'Table 6'!K$7*100</f>
        <v>1.1496301661690427</v>
      </c>
      <c r="L18" s="192">
        <f>'Table 6'!L18/'Table 6'!L$7*100</f>
        <v>1.0693285337054861</v>
      </c>
      <c r="M18" s="390"/>
      <c r="N18" s="342"/>
    </row>
    <row r="19" spans="2:67" ht="15" customHeight="1">
      <c r="B19" s="1"/>
      <c r="C19" s="57" t="s">
        <v>25</v>
      </c>
      <c r="D19" s="57"/>
      <c r="E19" s="57"/>
      <c r="G19" s="160">
        <f>'Table 6'!G19/'Table 6'!G$7*100</f>
        <v>2.6918165438234767</v>
      </c>
      <c r="H19" s="160">
        <f>'Table 6'!H19/'Table 6'!H$7*100</f>
        <v>2.8412169536444982</v>
      </c>
      <c r="I19" s="160">
        <f>'Table 6'!I19/'Table 6'!I$7*100</f>
        <v>2.4811346574061512</v>
      </c>
      <c r="J19" s="160">
        <f>'Table 6'!J19/'Table 6'!J$7*100</f>
        <v>2.4046526464695401</v>
      </c>
      <c r="K19" s="160">
        <f>'Table 6'!K19/'Table 6'!K$7*100</f>
        <v>2.3396207629324528</v>
      </c>
      <c r="L19" s="160">
        <f>'Table 6'!L19/'Table 6'!L$7*100</f>
        <v>0.9646627831664889</v>
      </c>
      <c r="M19" s="390"/>
      <c r="N19" s="342"/>
    </row>
    <row r="20" spans="2:67" ht="15" customHeight="1">
      <c r="B20" s="57"/>
      <c r="C20" s="58" t="s">
        <v>63</v>
      </c>
      <c r="D20" s="58"/>
      <c r="E20" s="58"/>
      <c r="F20" s="56"/>
      <c r="G20" s="192">
        <f>'Table 6'!G20/'Table 6'!G$7*100</f>
        <v>0.91243163915773962</v>
      </c>
      <c r="H20" s="192">
        <f>'Table 6'!H20/'Table 6'!H$7*100</f>
        <v>0.98168467185922659</v>
      </c>
      <c r="I20" s="192">
        <f>'Table 6'!I20/'Table 6'!I$7*100</f>
        <v>1.306970508752598</v>
      </c>
      <c r="J20" s="160">
        <f>'Table 6'!J20/'Table 6'!J$7*100</f>
        <v>1.2949359934027089</v>
      </c>
      <c r="K20" s="160">
        <f>'Table 6'!K20/'Table 6'!K$7*100</f>
        <v>1.8989576132469113</v>
      </c>
      <c r="L20" s="160">
        <f>'Table 6'!L20/'Table 6'!L$7*100</f>
        <v>0.9145500381287931</v>
      </c>
      <c r="M20" s="390"/>
      <c r="N20" s="342"/>
    </row>
    <row r="21" spans="2:67" ht="15" customHeight="1">
      <c r="B21" s="57"/>
      <c r="C21" s="57" t="s">
        <v>27</v>
      </c>
      <c r="D21" s="57"/>
      <c r="E21" s="57"/>
      <c r="G21" s="160">
        <f>'Table 6'!G21/'Table 6'!G$7*100</f>
        <v>1.5994832332976647</v>
      </c>
      <c r="H21" s="160">
        <f>'Table 6'!H21/'Table 6'!H$7*100</f>
        <v>1.3817235266594521</v>
      </c>
      <c r="I21" s="160">
        <f>'Table 6'!I21/'Table 6'!I$7*100</f>
        <v>1.1815689100858113</v>
      </c>
      <c r="J21" s="160">
        <f>'Table 6'!J21/'Table 6'!J$7*100</f>
        <v>0.99985581480916186</v>
      </c>
      <c r="K21" s="160">
        <f>'Table 6'!K21/'Table 6'!K$7*100</f>
        <v>1.126002083747782</v>
      </c>
      <c r="L21" s="160">
        <f>'Table 6'!L21/'Table 6'!L$7*100</f>
        <v>0.77071993769813529</v>
      </c>
      <c r="M21" s="390"/>
      <c r="N21" s="342"/>
    </row>
    <row r="22" spans="2:67" ht="15" customHeight="1">
      <c r="B22" s="57"/>
      <c r="C22" s="57" t="s">
        <v>111</v>
      </c>
      <c r="D22" s="57"/>
      <c r="E22" s="57"/>
      <c r="G22" s="160">
        <f>'Table 6'!G22/'Table 6'!G$7*100</f>
        <v>0.58613272143340345</v>
      </c>
      <c r="H22" s="160">
        <f>'Table 6'!H22/'Table 6'!H$7*100</f>
        <v>0.53211929404727831</v>
      </c>
      <c r="I22" s="160">
        <f>'Table 6'!I22/'Table 6'!I$7*100</f>
        <v>0.32141696490825078</v>
      </c>
      <c r="J22" s="160">
        <f>'Table 6'!J22/'Table 6'!J$7*100</f>
        <v>0.29682860571122155</v>
      </c>
      <c r="K22" s="160">
        <f>'Table 6'!K22/'Table 6'!K$7*100</f>
        <v>0.33662086592198814</v>
      </c>
      <c r="L22" s="160">
        <f>'Table 6'!L22/'Table 6'!L$7*100</f>
        <v>0.70492374349375497</v>
      </c>
      <c r="M22" s="390"/>
      <c r="N22" s="342"/>
    </row>
    <row r="23" spans="2:67" ht="15" customHeight="1">
      <c r="B23" s="57"/>
      <c r="C23" s="58" t="s">
        <v>110</v>
      </c>
      <c r="D23" s="58"/>
      <c r="E23" s="58"/>
      <c r="F23" s="56"/>
      <c r="G23" s="192">
        <f>'Table 6'!G23/'Table 6'!G$7*100</f>
        <v>1.1448552698188543</v>
      </c>
      <c r="H23" s="192">
        <f>'Table 6'!H23/'Table 6'!H$7*100</f>
        <v>1.098787706248523</v>
      </c>
      <c r="I23" s="192">
        <f>'Table 6'!I23/'Table 6'!I$7*100</f>
        <v>1.2500783250216319</v>
      </c>
      <c r="J23" s="192">
        <f>'Table 6'!J23/'Table 6'!J$7*100</f>
        <v>0.8699203973589158</v>
      </c>
      <c r="K23" s="192">
        <f>'Table 6'!K23/'Table 6'!K$7*100</f>
        <v>0.89076402050727221</v>
      </c>
      <c r="L23" s="192">
        <f>'Table 6'!L23/'Table 6'!L$7*100</f>
        <v>0.69960450150841447</v>
      </c>
      <c r="M23" s="390"/>
      <c r="N23" s="342"/>
    </row>
    <row r="24" spans="2:67" ht="15" customHeight="1">
      <c r="B24" s="57"/>
      <c r="C24" s="57" t="s">
        <v>103</v>
      </c>
      <c r="D24" s="58"/>
      <c r="E24" s="58"/>
      <c r="F24" s="56"/>
      <c r="G24" s="192">
        <f>'Table 6'!G24/'Table 6'!G$7*100</f>
        <v>0.16123566805607717</v>
      </c>
      <c r="H24" s="192">
        <f>'Table 6'!H24/'Table 6'!H$7*100</f>
        <v>0.15040211581284743</v>
      </c>
      <c r="I24" s="192">
        <f>'Table 6'!I24/'Table 6'!I$7*100</f>
        <v>0.18308056182802313</v>
      </c>
      <c r="J24" s="192">
        <f>'Table 6'!J24/'Table 6'!J$7*100</f>
        <v>0.34558625802059384</v>
      </c>
      <c r="K24" s="192">
        <f>'Table 6'!K24/'Table 6'!K$7*100</f>
        <v>0.26657905202946641</v>
      </c>
      <c r="L24" s="192">
        <f>'Table 6'!L24/'Table 6'!L$7*100</f>
        <v>0.20758541616319603</v>
      </c>
      <c r="M24" s="390"/>
      <c r="N24" s="342"/>
    </row>
    <row r="25" spans="2:67" ht="15" customHeight="1">
      <c r="B25" s="57"/>
      <c r="C25" s="58" t="s">
        <v>105</v>
      </c>
      <c r="D25" s="57"/>
      <c r="E25" s="57"/>
      <c r="G25" s="160">
        <f>'Table 6'!G25/'Table 6'!G$7*100</f>
        <v>6.5650244781133626E-2</v>
      </c>
      <c r="H25" s="160">
        <f>'Table 6'!H25/'Table 6'!H$7*100</f>
        <v>7.3615984231189771E-2</v>
      </c>
      <c r="I25" s="160">
        <f>'Table 6'!I25/'Table 6'!I$7*100</f>
        <v>0.44384524003432635</v>
      </c>
      <c r="J25" s="160">
        <f>'Table 6'!J25/'Table 6'!J$7*100</f>
        <v>0.13504644127891208</v>
      </c>
      <c r="K25" s="160">
        <f>'Table 6'!K25/'Table 6'!K$7*100</f>
        <v>0.14654815834107413</v>
      </c>
      <c r="L25" s="160">
        <f>'Table 6'!L25/'Table 6'!L$7*100</f>
        <v>0.20168846519243974</v>
      </c>
      <c r="M25" s="390"/>
      <c r="N25" s="342"/>
    </row>
    <row r="26" spans="2:67" ht="15" customHeight="1">
      <c r="B26" s="1"/>
      <c r="C26" s="61" t="s">
        <v>33</v>
      </c>
      <c r="D26" s="57"/>
      <c r="E26" s="57"/>
      <c r="G26" s="160">
        <f>'Table 6'!G26/'Table 6'!G$7*100</f>
        <v>0.4883711914672596</v>
      </c>
      <c r="H26" s="160">
        <f>'Table 6'!H26/'Table 6'!H$7*100</f>
        <v>0.51784041919985135</v>
      </c>
      <c r="I26" s="160">
        <f>'Table 6'!I26/'Table 6'!I$7*100</f>
        <v>0.51681244432586559</v>
      </c>
      <c r="J26" s="160">
        <f>'Table 6'!J26/'Table 6'!J$7*100</f>
        <v>0.61423310082065108</v>
      </c>
      <c r="K26" s="160">
        <f>'Table 6'!K26/'Table 6'!K$7*100</f>
        <v>0.92015460567518004</v>
      </c>
      <c r="L26" s="160">
        <f>'Table 6'!L26/'Table 6'!L$7*100</f>
        <v>0.19961843131385709</v>
      </c>
      <c r="M26" s="390"/>
      <c r="N26" s="342"/>
    </row>
    <row r="27" spans="2:67" ht="15" customHeight="1">
      <c r="B27" s="57"/>
      <c r="C27" s="57" t="s">
        <v>102</v>
      </c>
      <c r="D27" s="57"/>
      <c r="E27" s="57"/>
      <c r="G27" s="160">
        <f>'Table 6'!G27/'Table 6'!G$7*100</f>
        <v>0.21978480844173182</v>
      </c>
      <c r="H27" s="160">
        <f>'Table 6'!H27/'Table 6'!H$7*100</f>
        <v>0.15618006336676707</v>
      </c>
      <c r="I27" s="160">
        <f>'Table 6'!I27/'Table 6'!I$7*100</f>
        <v>0.10809872535897327</v>
      </c>
      <c r="J27" s="160">
        <f>'Table 6'!J27/'Table 6'!J$7*100</f>
        <v>9.4049243393569085E-2</v>
      </c>
      <c r="K27" s="160">
        <f>'Table 6'!K27/'Table 6'!K$7*100</f>
        <v>0.10564137974442513</v>
      </c>
      <c r="L27" s="160">
        <f>'Table 6'!L27/'Table 6'!L$7*100</f>
        <v>0.17216051714348715</v>
      </c>
      <c r="M27" s="390"/>
      <c r="N27" s="342"/>
    </row>
    <row r="28" spans="2:67" s="60" customFormat="1" ht="15" customHeight="1">
      <c r="B28" s="61"/>
      <c r="C28" s="57" t="s">
        <v>68</v>
      </c>
      <c r="D28" s="61"/>
      <c r="E28" s="61"/>
      <c r="G28" s="193">
        <f>'Table 6'!G28/'Table 6'!G$7*100</f>
        <v>0.2043683221870391</v>
      </c>
      <c r="H28" s="193">
        <f>'Table 6'!H28/'Table 6'!H$7*100</f>
        <v>0.22188727862552438</v>
      </c>
      <c r="I28" s="193">
        <f>'Table 6'!I28/'Table 6'!I$7*100</f>
        <v>0.22621979092459713</v>
      </c>
      <c r="J28" s="193">
        <f>'Table 6'!J28/'Table 6'!J$7*100</f>
        <v>0.11491766638842928</v>
      </c>
      <c r="K28" s="193">
        <f>'Table 6'!K28/'Table 6'!K$7*100</f>
        <v>0.1524028940300419</v>
      </c>
      <c r="L28" s="193">
        <f>'Table 6'!L28/'Table 6'!L$7*100</f>
        <v>0.12961414006991684</v>
      </c>
      <c r="M28" s="390"/>
      <c r="N28" s="342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343"/>
      <c r="BK28" s="343"/>
      <c r="BL28" s="343"/>
      <c r="BM28" s="343"/>
      <c r="BN28" s="343"/>
      <c r="BO28" s="343"/>
    </row>
    <row r="29" spans="2:67" ht="15" customHeight="1">
      <c r="B29" s="57"/>
      <c r="C29" s="57" t="s">
        <v>112</v>
      </c>
      <c r="D29" s="57"/>
      <c r="E29" s="57"/>
      <c r="G29" s="160">
        <f>'Table 6'!G29/'Table 6'!G$7*100</f>
        <v>0.22379806714487221</v>
      </c>
      <c r="H29" s="160">
        <f>'Table 6'!H29/'Table 6'!H$7*100</f>
        <v>0.21927880089538948</v>
      </c>
      <c r="I29" s="160">
        <f>'Table 6'!I29/'Table 6'!I$7*100</f>
        <v>0.20663751596592858</v>
      </c>
      <c r="J29" s="160">
        <f>'Table 6'!J29/'Table 6'!J$7*100</f>
        <v>0.3852901494786326</v>
      </c>
      <c r="K29" s="160">
        <f>'Table 6'!K29/'Table 6'!K$7*100</f>
        <v>0.3083646871975278</v>
      </c>
      <c r="L29" s="160">
        <f>'Table 6'!L29/'Table 6'!L$7*100</f>
        <v>0.12803974810592442</v>
      </c>
      <c r="M29" s="390"/>
      <c r="N29" s="342"/>
    </row>
    <row r="30" spans="2:67" ht="15" customHeight="1">
      <c r="B30" s="57"/>
      <c r="C30" s="57" t="s">
        <v>36</v>
      </c>
      <c r="D30" s="57"/>
      <c r="E30" s="57"/>
      <c r="G30" s="160">
        <f>'Table 6'!G30/'Table 6'!G$7*100</f>
        <v>0.30560902782823263</v>
      </c>
      <c r="H30" s="160">
        <f>'Table 6'!H30/'Table 6'!H$7*100</f>
        <v>0.231000690040601</v>
      </c>
      <c r="I30" s="160">
        <f>'Table 6'!I30/'Table 6'!I$7*100</f>
        <v>0.22419072818337338</v>
      </c>
      <c r="J30" s="160">
        <f>'Table 6'!J30/'Table 6'!J$7*100</f>
        <v>0.22513385598350566</v>
      </c>
      <c r="K30" s="160">
        <f>'Table 6'!K30/'Table 6'!K$7*100</f>
        <v>0.2882414565844531</v>
      </c>
      <c r="L30" s="160">
        <f>'Table 6'!L30/'Table 6'!L$7*100</f>
        <v>0.12403141959403147</v>
      </c>
      <c r="M30" s="390"/>
      <c r="N30" s="342"/>
    </row>
    <row r="31" spans="2:67" ht="15" customHeight="1">
      <c r="B31" s="57"/>
      <c r="C31" s="57" t="s">
        <v>106</v>
      </c>
      <c r="D31" s="57"/>
      <c r="E31" s="57"/>
      <c r="G31" s="160">
        <f>'Table 6'!G31/'Table 6'!G$7*100</f>
        <v>8.546457721101601E-2</v>
      </c>
      <c r="H31" s="160">
        <f>'Table 6'!H31/'Table 6'!H$7*100</f>
        <v>8.5174589445761686E-2</v>
      </c>
      <c r="I31" s="160">
        <f>'Table 6'!I31/'Table 6'!I$7*100</f>
        <v>0.10382037692594774</v>
      </c>
      <c r="J31" s="160">
        <f>'Table 6'!J31/'Table 6'!J$7*100</f>
        <v>5.3874218879869533E-2</v>
      </c>
      <c r="K31" s="160">
        <f>'Table 6'!K31/'Table 6'!K$7*100</f>
        <v>0.13588027299329511</v>
      </c>
      <c r="L31" s="160">
        <f>'Table 6'!L31/'Table 6'!L$7*100</f>
        <v>0.10723790531144563</v>
      </c>
      <c r="M31" s="390"/>
      <c r="N31" s="342"/>
    </row>
    <row r="32" spans="2:67" ht="15" customHeight="1">
      <c r="B32" s="57"/>
      <c r="C32" s="57" t="s">
        <v>35</v>
      </c>
      <c r="D32" s="57"/>
      <c r="E32" s="57"/>
      <c r="G32" s="160">
        <f>'Table 6'!G32/'Table 6'!G$7*100</f>
        <v>0.24773788185845094</v>
      </c>
      <c r="H32" s="160">
        <f>'Table 6'!H32/'Table 6'!H$7*100</f>
        <v>0.12051709134569895</v>
      </c>
      <c r="I32" s="160">
        <f>'Table 6'!I32/'Table 6'!I$7*100</f>
        <v>6.5184738539486281E-2</v>
      </c>
      <c r="J32" s="160">
        <f>'Table 6'!J32/'Table 6'!J$7*100</f>
        <v>8.0700473483178214E-2</v>
      </c>
      <c r="K32" s="160">
        <f>'Table 6'!K32/'Table 6'!K$7*100</f>
        <v>9.3377923241595287E-2</v>
      </c>
      <c r="L32" s="160">
        <f>'Table 6'!L32/'Table 6'!L$7*100</f>
        <v>8.1852184679416878E-2</v>
      </c>
      <c r="M32" s="390"/>
      <c r="N32" s="342"/>
    </row>
    <row r="33" spans="1:67" ht="15" customHeight="1">
      <c r="A33" s="56"/>
      <c r="B33" s="57"/>
      <c r="C33" s="57" t="s">
        <v>66</v>
      </c>
      <c r="D33" s="57"/>
      <c r="E33" s="57"/>
      <c r="G33" s="160">
        <f>'Table 6'!G33/'Table 6'!G$7*100</f>
        <v>0.30707564549399802</v>
      </c>
      <c r="H33" s="160">
        <f>'Table 6'!H33/'Table 6'!H$7*100</f>
        <v>0.26336478464140234</v>
      </c>
      <c r="I33" s="160">
        <f>'Table 6'!I33/'Table 6'!I$7*100</f>
        <v>0.26699303498803728</v>
      </c>
      <c r="J33" s="160">
        <f>'Table 6'!J33/'Table 6'!J$7*100</f>
        <v>0.3091020837063394</v>
      </c>
      <c r="K33" s="160">
        <f>'Table 6'!K33/'Table 6'!K$7*100</f>
        <v>0.21232082069318559</v>
      </c>
      <c r="L33" s="160">
        <f>'Table 6'!L33/'Table 6'!L$7*100</f>
        <v>6.7830593696946606E-2</v>
      </c>
      <c r="M33" s="390"/>
      <c r="N33" s="342"/>
    </row>
    <row r="34" spans="1:67" ht="15" customHeight="1">
      <c r="A34" s="56"/>
      <c r="B34" s="57"/>
      <c r="C34" s="57" t="s">
        <v>69</v>
      </c>
      <c r="D34" s="57"/>
      <c r="E34" s="57"/>
      <c r="G34" s="160">
        <f>'Table 6'!G34/'Table 6'!G$7*100</f>
        <v>0.26473697990328204</v>
      </c>
      <c r="H34" s="160">
        <f>'Table 6'!H34/'Table 6'!H$7*100</f>
        <v>0.14858295666858448</v>
      </c>
      <c r="I34" s="160">
        <f>'Table 6'!I34/'Table 6'!I$7*100</f>
        <v>9.4559719517023078E-2</v>
      </c>
      <c r="J34" s="160">
        <f>'Table 6'!J34/'Table 6'!J$7*100</f>
        <v>0.12137311304128819</v>
      </c>
      <c r="K34" s="160">
        <f>'Table 6'!K34/'Table 6'!K$7*100</f>
        <v>0.14511179181894626</v>
      </c>
      <c r="L34" s="160">
        <f>'Table 6'!L34/'Table 6'!L$7*100</f>
        <v>4.5119611675898133E-2</v>
      </c>
      <c r="M34" s="390"/>
      <c r="N34" s="342"/>
    </row>
    <row r="35" spans="1:67" ht="15" customHeight="1">
      <c r="B35" s="57"/>
      <c r="C35" s="57" t="s">
        <v>67</v>
      </c>
      <c r="D35" s="57"/>
      <c r="E35" s="57"/>
      <c r="G35" s="160">
        <f>'Table 6'!G35/'Table 6'!G$7*100</f>
        <v>0.28165525232525035</v>
      </c>
      <c r="H35" s="160">
        <f>'Table 6'!H35/'Table 6'!H$7*100</f>
        <v>0.1029942187393406</v>
      </c>
      <c r="I35" s="160">
        <f>'Table 6'!I35/'Table 6'!I$7*100</f>
        <v>0.10449108443069978</v>
      </c>
      <c r="J35" s="160">
        <f>'Table 6'!J35/'Table 6'!J$7*100</f>
        <v>0.11919666308219606</v>
      </c>
      <c r="K35" s="160">
        <f>'Table 6'!K35/'Table 6'!K$7*100</f>
        <v>0.11599203076829862</v>
      </c>
      <c r="L35" s="160">
        <f>'Table 6'!L35/'Table 6'!L$7*100</f>
        <v>4.4687679724185532E-2</v>
      </c>
      <c r="M35" s="390"/>
      <c r="N35" s="342"/>
    </row>
    <row r="36" spans="1:67" ht="15" customHeight="1">
      <c r="A36" s="56"/>
      <c r="B36" s="1"/>
      <c r="C36" s="57" t="s">
        <v>104</v>
      </c>
      <c r="D36" s="57"/>
      <c r="E36" s="57"/>
      <c r="G36" s="160">
        <f>'Table 6'!G36/'Table 6'!G$7*100</f>
        <v>0.12031243904190687</v>
      </c>
      <c r="H36" s="160">
        <f>'Table 6'!H36/'Table 6'!H$7*100</f>
        <v>9.787279454139515E-2</v>
      </c>
      <c r="I36" s="160">
        <f>'Table 6'!I36/'Table 6'!I$7*100</f>
        <v>0.10511661799687173</v>
      </c>
      <c r="J36" s="160">
        <f>'Table 6'!J36/'Table 6'!J$7*100</f>
        <v>7.9425642861978271E-2</v>
      </c>
      <c r="K36" s="160">
        <f>'Table 6'!K36/'Table 6'!K$7*100</f>
        <v>7.4252218335912473E-2</v>
      </c>
      <c r="L36" s="160">
        <f>'Table 6'!L36/'Table 6'!L$7*100</f>
        <v>3.284626526798462E-2</v>
      </c>
      <c r="M36" s="390"/>
      <c r="N36" s="342"/>
    </row>
    <row r="37" spans="1:67" ht="15" customHeight="1">
      <c r="A37" s="56"/>
      <c r="B37" s="63"/>
      <c r="C37" s="58" t="s">
        <v>113</v>
      </c>
      <c r="D37" s="58"/>
      <c r="E37" s="58"/>
      <c r="F37" s="56"/>
      <c r="G37" s="192">
        <f>'Table 6'!G37/'Table 6'!G$7*100</f>
        <v>0.52437239344714059</v>
      </c>
      <c r="H37" s="192">
        <f>'Table 6'!H37/'Table 6'!H$7*100</f>
        <v>0.30248788543332744</v>
      </c>
      <c r="I37" s="192">
        <f>'Table 6'!I37/'Table 6'!I$7*100</f>
        <v>0.2701583477677138</v>
      </c>
      <c r="J37" s="192">
        <f>'Table 6'!J37/'Table 6'!J$7*100</f>
        <v>0.74265227044993376</v>
      </c>
      <c r="K37" s="192">
        <f>'Table 6'!K37/'Table 6'!K$7*100</f>
        <v>0.4399787460052636</v>
      </c>
      <c r="L37" s="192">
        <f>'Table 6'!L37/'Table 6'!L$7*100</f>
        <v>0.29305503093820584</v>
      </c>
      <c r="M37" s="385"/>
      <c r="N37" s="342"/>
    </row>
    <row r="38" spans="1:67" s="17" customFormat="1" ht="7.5" customHeight="1">
      <c r="A38" s="64"/>
      <c r="B38" s="65"/>
      <c r="C38" s="66"/>
      <c r="D38" s="66"/>
      <c r="E38" s="66"/>
      <c r="F38" s="64"/>
      <c r="G38" s="12"/>
      <c r="H38" s="12"/>
      <c r="I38" s="12"/>
      <c r="J38" s="12"/>
      <c r="K38" s="12"/>
      <c r="L38" s="12"/>
      <c r="M38" s="385"/>
      <c r="N38" s="342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  <c r="BB38" s="343"/>
      <c r="BC38" s="343"/>
      <c r="BD38" s="343"/>
      <c r="BE38" s="343"/>
      <c r="BF38" s="343"/>
      <c r="BG38" s="343"/>
      <c r="BH38" s="343"/>
      <c r="BI38" s="343"/>
      <c r="BJ38" s="343"/>
      <c r="BK38" s="343"/>
      <c r="BL38" s="343"/>
      <c r="BM38" s="343"/>
      <c r="BN38" s="343"/>
      <c r="BO38" s="343"/>
    </row>
    <row r="39" spans="1:67" s="20" customFormat="1" ht="14.1" customHeight="1">
      <c r="B39" s="67" t="s">
        <v>121</v>
      </c>
      <c r="C39" s="19"/>
      <c r="D39" s="19"/>
      <c r="E39" s="19"/>
      <c r="G39" s="194">
        <f>'Table 6'!G39/'Table 6'!G$7*100</f>
        <v>45.915463187837815</v>
      </c>
      <c r="H39" s="194">
        <f>'Table 6'!H39/'Table 6'!H$7*100</f>
        <v>47.641031295072679</v>
      </c>
      <c r="I39" s="194">
        <f>'Table 6'!I39/'Table 6'!I$7*100</f>
        <v>45.871323805267117</v>
      </c>
      <c r="J39" s="194">
        <f>'Table 6'!J39/'Table 6'!J$7*100</f>
        <v>44.814267401770557</v>
      </c>
      <c r="K39" s="194">
        <f>'Table 6'!K39/'Table 6'!K$7*100</f>
        <v>41.015564708496882</v>
      </c>
      <c r="L39" s="194">
        <f>'Table 6'!L39/'Table 6'!L$7*100</f>
        <v>30.120099759003573</v>
      </c>
      <c r="M39" s="391"/>
      <c r="N39" s="342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6"/>
      <c r="AR39" s="376"/>
      <c r="AS39" s="376"/>
      <c r="AT39" s="376"/>
      <c r="AU39" s="376"/>
      <c r="AV39" s="376"/>
      <c r="AW39" s="376"/>
      <c r="AX39" s="376"/>
      <c r="AY39" s="376"/>
      <c r="AZ39" s="376"/>
      <c r="BA39" s="376"/>
      <c r="BB39" s="376"/>
      <c r="BC39" s="376"/>
      <c r="BD39" s="376"/>
      <c r="BE39" s="376"/>
      <c r="BF39" s="376"/>
      <c r="BG39" s="376"/>
      <c r="BH39" s="376"/>
      <c r="BI39" s="376"/>
      <c r="BJ39" s="376"/>
      <c r="BK39" s="376"/>
      <c r="BL39" s="376"/>
      <c r="BM39" s="376"/>
      <c r="BN39" s="376"/>
      <c r="BO39" s="376"/>
    </row>
    <row r="40" spans="1:67" ht="14.1" customHeight="1">
      <c r="A40" s="56"/>
      <c r="B40" s="63"/>
      <c r="C40" s="58"/>
      <c r="D40" s="58"/>
      <c r="E40" s="58"/>
      <c r="F40" s="56"/>
      <c r="G40" s="69"/>
      <c r="H40" s="69"/>
      <c r="I40" s="69"/>
      <c r="J40" s="69"/>
      <c r="K40" s="69"/>
      <c r="L40" s="69"/>
      <c r="M40" s="385"/>
      <c r="N40" s="342"/>
    </row>
    <row r="41" spans="1:67" s="13" customFormat="1" ht="17.100000000000001" customHeight="1">
      <c r="A41" s="53"/>
      <c r="B41" s="54" t="s">
        <v>124</v>
      </c>
      <c r="C41" s="54"/>
      <c r="D41" s="54"/>
      <c r="E41" s="54"/>
      <c r="F41" s="53"/>
      <c r="G41" s="191">
        <f>'Table 6'!G41/'Table 6'!G$7*100</f>
        <v>13.475137626931502</v>
      </c>
      <c r="H41" s="191">
        <f>'Table 6'!H41/'Table 6'!H$7*100</f>
        <v>13.320316193843718</v>
      </c>
      <c r="I41" s="191">
        <f>'Table 6'!I41/'Table 6'!I$7*100</f>
        <v>13.971901421205359</v>
      </c>
      <c r="J41" s="191">
        <f>'Table 6'!J41/'Table 6'!J$7*100</f>
        <v>13.487461012353963</v>
      </c>
      <c r="K41" s="191">
        <f>'Table 6'!K41/'Table 6'!K$7*100</f>
        <v>14.42374998969723</v>
      </c>
      <c r="L41" s="191">
        <f>'Table 6'!L41/'Table 6'!L$7*100</f>
        <v>27.841585285287817</v>
      </c>
      <c r="M41" s="389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</row>
    <row r="42" spans="1:67" ht="15" customHeight="1">
      <c r="A42" s="56"/>
      <c r="B42" s="14"/>
      <c r="C42" s="57" t="s">
        <v>61</v>
      </c>
      <c r="D42" s="57"/>
      <c r="E42" s="57"/>
      <c r="G42" s="160">
        <f>'Table 6'!G42/'Table 6'!G$7*100</f>
        <v>12.782329044108574</v>
      </c>
      <c r="H42" s="160">
        <f>'Table 6'!H42/'Table 6'!H$7*100</f>
        <v>12.732658682525107</v>
      </c>
      <c r="I42" s="160">
        <f>'Table 6'!I42/'Table 6'!I$7*100</f>
        <v>13.090900448541445</v>
      </c>
      <c r="J42" s="160">
        <f>'Table 6'!J42/'Table 6'!J$7*100</f>
        <v>12.712136742249305</v>
      </c>
      <c r="K42" s="160">
        <f>'Table 6'!K42/'Table 6'!K$7*100</f>
        <v>13.557902375448858</v>
      </c>
      <c r="L42" s="160">
        <f>'Table 6'!L42/'Table 6'!L$7*100</f>
        <v>26.806403132024968</v>
      </c>
      <c r="M42" s="385"/>
      <c r="N42" s="342"/>
    </row>
    <row r="43" spans="1:67" ht="15" customHeight="1">
      <c r="B43" s="63"/>
      <c r="C43" s="58" t="s">
        <v>114</v>
      </c>
      <c r="D43" s="58"/>
      <c r="E43" s="58"/>
      <c r="F43" s="56"/>
      <c r="G43" s="160">
        <f>'Table 6'!G43/'Table 6'!G$7*100</f>
        <v>0.30004969453204966</v>
      </c>
      <c r="H43" s="160">
        <f>'Table 6'!H43/'Table 6'!H$7*100</f>
        <v>0.26626730895202527</v>
      </c>
      <c r="I43" s="160">
        <f>'Table 6'!I43/'Table 6'!I$7*100</f>
        <v>0.30012560927330106</v>
      </c>
      <c r="J43" s="160">
        <f>'Table 6'!J43/'Table 6'!J$7*100</f>
        <v>0.33676282888536113</v>
      </c>
      <c r="K43" s="160">
        <f>'Table 6'!K43/'Table 6'!K$7*100</f>
        <v>0.39379824050917012</v>
      </c>
      <c r="L43" s="160">
        <f>'Table 6'!L43/'Table 6'!L$7*100</f>
        <v>0.30081684811048132</v>
      </c>
      <c r="M43" s="390"/>
      <c r="N43" s="342"/>
    </row>
    <row r="44" spans="1:67" ht="15" customHeight="1">
      <c r="A44" s="56"/>
      <c r="B44" s="63"/>
      <c r="C44" s="58" t="s">
        <v>125</v>
      </c>
      <c r="D44" s="58"/>
      <c r="E44" s="58"/>
      <c r="F44" s="56"/>
      <c r="G44" s="160">
        <f>'Table 6'!G44/'Table 6'!G$7*100</f>
        <v>0.39275888829087729</v>
      </c>
      <c r="H44" s="160">
        <f>'Table 6'!H44/'Table 6'!H$7*100</f>
        <v>0.32139020236658311</v>
      </c>
      <c r="I44" s="160">
        <f>'Table 6'!I44/'Table 6'!I$7*100</f>
        <v>0.58087536339061219</v>
      </c>
      <c r="J44" s="160">
        <f>'Table 6'!J44/'Table 6'!J$7*100</f>
        <v>0.43856144121929685</v>
      </c>
      <c r="K44" s="160">
        <f>'Table 6'!K44/'Table 6'!K$7*100</f>
        <v>0.47204937373920297</v>
      </c>
      <c r="L44" s="160">
        <f>'Table 6'!L44/'Table 6'!L$7*100</f>
        <v>0.7343653051523652</v>
      </c>
      <c r="M44" s="385"/>
      <c r="N44" s="342"/>
    </row>
    <row r="45" spans="1:67" ht="14.1" customHeight="1">
      <c r="A45" s="56"/>
      <c r="B45" s="63"/>
      <c r="C45" s="58"/>
      <c r="D45" s="58"/>
      <c r="E45" s="58"/>
      <c r="F45" s="56"/>
      <c r="G45" s="70"/>
      <c r="H45" s="70"/>
      <c r="I45" s="70"/>
      <c r="J45" s="70"/>
      <c r="K45" s="70"/>
      <c r="L45" s="70"/>
      <c r="M45" s="385"/>
      <c r="N45" s="342"/>
    </row>
    <row r="46" spans="1:67" s="13" customFormat="1" ht="17.100000000000001" customHeight="1">
      <c r="A46" s="53"/>
      <c r="B46" s="54" t="s">
        <v>37</v>
      </c>
      <c r="C46" s="54"/>
      <c r="D46" s="54"/>
      <c r="E46" s="54"/>
      <c r="F46" s="53"/>
      <c r="G46" s="191">
        <f>'Table 6'!G46/'Table 6'!G$7*100</f>
        <v>12.629344509488991</v>
      </c>
      <c r="H46" s="191">
        <f>'Table 6'!H46/'Table 6'!H$7*100</f>
        <v>11.945868626234637</v>
      </c>
      <c r="I46" s="191">
        <f>'Table 6'!I46/'Table 6'!I$7*100</f>
        <v>11.734301348932078</v>
      </c>
      <c r="J46" s="191">
        <f>'Table 6'!J46/'Table 6'!J$7*100</f>
        <v>11.741064385770104</v>
      </c>
      <c r="K46" s="191">
        <f>'Table 6'!K46/'Table 6'!K$7*100</f>
        <v>11.392275239643071</v>
      </c>
      <c r="L46" s="191">
        <f>'Table 6'!L46/'Table 6'!L$7*100</f>
        <v>17.065104455183715</v>
      </c>
      <c r="M46" s="389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</row>
    <row r="47" spans="1:67" ht="15" customHeight="1">
      <c r="A47" s="56"/>
      <c r="B47" s="57"/>
      <c r="C47" s="58" t="s">
        <v>62</v>
      </c>
      <c r="D47" s="58"/>
      <c r="E47" s="58"/>
      <c r="F47" s="56"/>
      <c r="G47" s="160">
        <f>'Table 6'!G47/'Table 6'!G$7*100</f>
        <v>4.757180871637626</v>
      </c>
      <c r="H47" s="160">
        <f>'Table 6'!H47/'Table 6'!H$7*100</f>
        <v>4.5641510482594603</v>
      </c>
      <c r="I47" s="160">
        <f>'Table 6'!I47/'Table 6'!I$7*100</f>
        <v>4.4194555043386954</v>
      </c>
      <c r="J47" s="160">
        <f>'Table 6'!J47/'Table 6'!J$7*100</f>
        <v>4.2055726085877332</v>
      </c>
      <c r="K47" s="160">
        <f>'Table 6'!K47/'Table 6'!K$7*100</f>
        <v>4.2820964632385321</v>
      </c>
      <c r="L47" s="160">
        <f>'Table 6'!L47/'Table 6'!L$7*100</f>
        <v>6.3867812409361786</v>
      </c>
      <c r="M47" s="385"/>
      <c r="N47" s="342"/>
    </row>
    <row r="48" spans="1:67" ht="15" customHeight="1">
      <c r="B48" s="57"/>
      <c r="C48" s="57" t="s">
        <v>39</v>
      </c>
      <c r="D48" s="57"/>
      <c r="E48" s="57"/>
      <c r="G48" s="160">
        <f>'Table 6'!G48/'Table 6'!G$7*100</f>
        <v>2.1151778939628962</v>
      </c>
      <c r="H48" s="160">
        <f>'Table 6'!H48/'Table 6'!H$7*100</f>
        <v>2.1918658951381249</v>
      </c>
      <c r="I48" s="160">
        <f>'Table 6'!I48/'Table 6'!I$7*100</f>
        <v>2.4216926558086627</v>
      </c>
      <c r="J48" s="160">
        <f>'Table 6'!J48/'Table 6'!J$7*100</f>
        <v>2.5461847115512812</v>
      </c>
      <c r="K48" s="160">
        <f>'Table 6'!K48/'Table 6'!K$7*100</f>
        <v>2.0578320874846261</v>
      </c>
      <c r="L48" s="160">
        <f>'Table 6'!L48/'Table 6'!L$7*100</f>
        <v>2.837964615702584</v>
      </c>
      <c r="M48" s="390"/>
      <c r="N48" s="342"/>
    </row>
    <row r="49" spans="1:67" ht="15" customHeight="1">
      <c r="B49" s="57"/>
      <c r="C49" s="58" t="s">
        <v>40</v>
      </c>
      <c r="D49" s="58"/>
      <c r="E49" s="58"/>
      <c r="F49" s="56"/>
      <c r="G49" s="160">
        <f>'Table 6'!G49/'Table 6'!G$7*100</f>
        <v>1.4278345928022758</v>
      </c>
      <c r="H49" s="160">
        <f>'Table 6'!H49/'Table 6'!H$7*100</f>
        <v>1.3556489122583499</v>
      </c>
      <c r="I49" s="160">
        <f>'Table 6'!I49/'Table 6'!I$7*100</f>
        <v>1.0045247158005568</v>
      </c>
      <c r="J49" s="160">
        <f>'Table 6'!J49/'Table 6'!J$7*100</f>
        <v>0.92314303614350546</v>
      </c>
      <c r="K49" s="160">
        <f>'Table 6'!K49/'Table 6'!K$7*100</f>
        <v>0.88818032318035289</v>
      </c>
      <c r="L49" s="160">
        <f>'Table 6'!L49/'Table 6'!L$7*100</f>
        <v>1.6452460813513596</v>
      </c>
      <c r="M49" s="390"/>
      <c r="N49" s="342"/>
    </row>
    <row r="50" spans="1:67" ht="15" customHeight="1">
      <c r="B50" s="57"/>
      <c r="C50" s="57" t="s">
        <v>41</v>
      </c>
      <c r="D50" s="57"/>
      <c r="E50" s="57"/>
      <c r="G50" s="160">
        <f>'Table 6'!G50/'Table 6'!G$7*100</f>
        <v>0.35276857443352116</v>
      </c>
      <c r="H50" s="160">
        <f>'Table 6'!H50/'Table 6'!H$7*100</f>
        <v>0.43353712906862307</v>
      </c>
      <c r="I50" s="160">
        <f>'Table 6'!I50/'Table 6'!I$7*100</f>
        <v>0.38581743368072113</v>
      </c>
      <c r="J50" s="160">
        <f>'Table 6'!J50/'Table 6'!J$7*100</f>
        <v>0.58002945683987661</v>
      </c>
      <c r="K50" s="160">
        <f>'Table 6'!K50/'Table 6'!K$7*100</f>
        <v>0.46340708829665778</v>
      </c>
      <c r="L50" s="160">
        <f>'Table 6'!L50/'Table 6'!L$7*100</f>
        <v>0.88491842641142959</v>
      </c>
      <c r="M50" s="390"/>
      <c r="N50" s="342"/>
    </row>
    <row r="51" spans="1:67" ht="15" customHeight="1">
      <c r="B51" s="57"/>
      <c r="C51" s="58" t="s">
        <v>42</v>
      </c>
      <c r="D51" s="58"/>
      <c r="E51" s="58"/>
      <c r="F51" s="56"/>
      <c r="G51" s="160">
        <f>'Table 6'!G51/'Table 6'!G$7*100</f>
        <v>0.32949152982741764</v>
      </c>
      <c r="H51" s="160">
        <f>'Table 6'!H51/'Table 6'!H$7*100</f>
        <v>0.22972490729622594</v>
      </c>
      <c r="I51" s="160">
        <f>'Table 6'!I51/'Table 6'!I$7*100</f>
        <v>0.37687989541580708</v>
      </c>
      <c r="J51" s="160">
        <f>'Table 6'!J51/'Table 6'!J$7*100</f>
        <v>0.39386353937125318</v>
      </c>
      <c r="K51" s="160">
        <f>'Table 6'!K51/'Table 6'!K$7*100</f>
        <v>0.4602194708123773</v>
      </c>
      <c r="L51" s="160">
        <f>'Table 6'!L51/'Table 6'!L$7*100</f>
        <v>0.80188706750383731</v>
      </c>
      <c r="M51" s="390"/>
      <c r="N51" s="342"/>
    </row>
    <row r="52" spans="1:67" ht="15" customHeight="1">
      <c r="B52" s="57"/>
      <c r="C52" s="58" t="s">
        <v>64</v>
      </c>
      <c r="D52" s="58"/>
      <c r="E52" s="58"/>
      <c r="F52" s="56"/>
      <c r="G52" s="160">
        <f>'Table 6'!G52/'Table 6'!G$7*100</f>
        <v>0.36806004750077775</v>
      </c>
      <c r="H52" s="160">
        <f>'Table 6'!H52/'Table 6'!H$7*100</f>
        <v>0.37802601286461923</v>
      </c>
      <c r="I52" s="160">
        <f>'Table 6'!I52/'Table 6'!I$7*100</f>
        <v>0.41759039789788599</v>
      </c>
      <c r="J52" s="160">
        <f>'Table 6'!J52/'Table 6'!J$7*100</f>
        <v>0.44852421173096441</v>
      </c>
      <c r="K52" s="160">
        <f>'Table 6'!K52/'Table 6'!K$7*100</f>
        <v>0.44153965637307291</v>
      </c>
      <c r="L52" s="160">
        <f>'Table 6'!L52/'Table 6'!L$7*100</f>
        <v>0.70060226431687045</v>
      </c>
      <c r="M52" s="390"/>
      <c r="N52" s="342"/>
    </row>
    <row r="53" spans="1:67" ht="15" customHeight="1">
      <c r="A53" s="56"/>
      <c r="B53" s="57"/>
      <c r="C53" s="57" t="s">
        <v>38</v>
      </c>
      <c r="D53" s="57"/>
      <c r="E53" s="57"/>
      <c r="G53" s="160">
        <f>'Table 6'!G53/'Table 6'!G$7*100</f>
        <v>1.0715831688017565</v>
      </c>
      <c r="H53" s="160">
        <f>'Table 6'!H53/'Table 6'!H$7*100</f>
        <v>0.88885267584048167</v>
      </c>
      <c r="I53" s="160">
        <f>'Table 6'!I53/'Table 6'!I$7*100</f>
        <v>0.89641532437275195</v>
      </c>
      <c r="J53" s="160">
        <f>'Table 6'!J53/'Table 6'!J$7*100</f>
        <v>0.75762075269547258</v>
      </c>
      <c r="K53" s="160">
        <f>'Table 6'!K53/'Table 6'!K$7*100</f>
        <v>0.73577449179545984</v>
      </c>
      <c r="L53" s="160">
        <f>'Table 6'!L53/'Table 6'!L$7*100</f>
        <v>0.69835081901856855</v>
      </c>
      <c r="M53" s="385"/>
      <c r="N53" s="342"/>
    </row>
    <row r="54" spans="1:67" ht="15" customHeight="1">
      <c r="B54" s="57"/>
      <c r="C54" s="58" t="s">
        <v>101</v>
      </c>
      <c r="D54" s="57"/>
      <c r="E54" s="57"/>
      <c r="G54" s="160">
        <f>'Table 6'!G54/'Table 6'!G$7*100</f>
        <v>0.27569252569314295</v>
      </c>
      <c r="H54" s="160">
        <f>'Table 6'!H54/'Table 6'!H$7*100</f>
        <v>0.17602007722950502</v>
      </c>
      <c r="I54" s="160">
        <f>'Table 6'!I54/'Table 6'!I$7*100</f>
        <v>0.15957066387613861</v>
      </c>
      <c r="J54" s="160">
        <f>'Table 6'!J54/'Table 6'!J$7*100</f>
        <v>0.1676882637836658</v>
      </c>
      <c r="K54" s="160">
        <f>'Table 6'!K54/'Table 6'!K$7*100</f>
        <v>0.15314193251054778</v>
      </c>
      <c r="L54" s="160">
        <f>'Table 6'!L54/'Table 6'!L$7*100</f>
        <v>0.6299932683405326</v>
      </c>
      <c r="M54" s="390"/>
      <c r="N54" s="342"/>
    </row>
    <row r="55" spans="1:67" ht="15" customHeight="1">
      <c r="A55" s="56"/>
      <c r="B55" s="57"/>
      <c r="C55" s="57" t="s">
        <v>70</v>
      </c>
      <c r="D55" s="58"/>
      <c r="E55" s="58"/>
      <c r="F55" s="56"/>
      <c r="G55" s="160">
        <f>'Table 6'!G55/'Table 6'!G$7*100</f>
        <v>0.18847065694831139</v>
      </c>
      <c r="H55" s="160">
        <f>'Table 6'!H55/'Table 6'!H$7*100</f>
        <v>0.40457760605066018</v>
      </c>
      <c r="I55" s="160">
        <f>'Table 6'!I55/'Table 6'!I$7*100</f>
        <v>0.30090172263474008</v>
      </c>
      <c r="J55" s="160">
        <f>'Table 6'!J55/'Table 6'!J$7*100</f>
        <v>0.1569870768880279</v>
      </c>
      <c r="K55" s="160">
        <f>'Table 6'!K55/'Table 6'!K$7*100</f>
        <v>0.17647980427253188</v>
      </c>
      <c r="L55" s="160">
        <f>'Table 6'!L55/'Table 6'!L$7*100</f>
        <v>0.22412625025402996</v>
      </c>
      <c r="M55" s="385"/>
      <c r="N55" s="342"/>
    </row>
    <row r="56" spans="1:67" ht="15" customHeight="1">
      <c r="A56" s="56"/>
      <c r="B56" s="57"/>
      <c r="C56" s="58" t="s">
        <v>100</v>
      </c>
      <c r="D56" s="58"/>
      <c r="E56" s="58"/>
      <c r="F56" s="56"/>
      <c r="G56" s="160">
        <f>'Table 6'!G56/'Table 6'!G$7*100</f>
        <v>0.26905380294254649</v>
      </c>
      <c r="H56" s="160">
        <f>'Table 6'!H56/'Table 6'!H$7*100</f>
        <v>0.21271356733564725</v>
      </c>
      <c r="I56" s="160">
        <f>'Table 6'!I56/'Table 6'!I$7*100</f>
        <v>0.18792609415655465</v>
      </c>
      <c r="J56" s="160">
        <f>'Table 6'!J56/'Table 6'!J$7*100</f>
        <v>0.11854446712671263</v>
      </c>
      <c r="K56" s="160">
        <f>'Table 6'!K56/'Table 6'!K$7*100</f>
        <v>0.11865092437940317</v>
      </c>
      <c r="L56" s="160">
        <f>'Table 6'!L56/'Table 6'!L$7*100</f>
        <v>0.20125005426145146</v>
      </c>
      <c r="M56" s="385"/>
      <c r="N56" s="342"/>
    </row>
    <row r="57" spans="1:67" ht="15" customHeight="1">
      <c r="A57" s="56"/>
      <c r="B57" s="57"/>
      <c r="C57" s="57" t="s">
        <v>43</v>
      </c>
      <c r="D57" s="57"/>
      <c r="E57" s="57"/>
      <c r="G57" s="160">
        <f>'Table 6'!G57/'Table 6'!G$7*100</f>
        <v>0.49992484686630551</v>
      </c>
      <c r="H57" s="160">
        <f>'Table 6'!H57/'Table 6'!H$7*100</f>
        <v>0.24870175216462828</v>
      </c>
      <c r="I57" s="160">
        <f>'Table 6'!I57/'Table 6'!I$7*100</f>
        <v>0.18588511051487228</v>
      </c>
      <c r="J57" s="160">
        <f>'Table 6'!J57/'Table 6'!J$7*100</f>
        <v>0.20762618211902623</v>
      </c>
      <c r="K57" s="160">
        <f>'Table 6'!K57/'Table 6'!K$7*100</f>
        <v>0.21746354156627648</v>
      </c>
      <c r="L57" s="160">
        <f>'Table 6'!L57/'Table 6'!L$7*100</f>
        <v>0.19762074603718632</v>
      </c>
      <c r="M57" s="385"/>
      <c r="N57" s="342"/>
    </row>
    <row r="58" spans="1:67" ht="15" customHeight="1">
      <c r="A58" s="56"/>
      <c r="B58" s="57"/>
      <c r="C58" s="58" t="s">
        <v>115</v>
      </c>
      <c r="D58" s="58"/>
      <c r="E58" s="58"/>
      <c r="F58" s="56"/>
      <c r="G58" s="160">
        <f>'Table 6'!G58/'Table 6'!G$7*100</f>
        <v>0.21712334025318233</v>
      </c>
      <c r="H58" s="160">
        <f>'Table 6'!H58/'Table 6'!H$7*100</f>
        <v>0.16869262615121691</v>
      </c>
      <c r="I58" s="160">
        <f>'Table 6'!I58/'Table 6'!I$7*100</f>
        <v>0.18604510154734352</v>
      </c>
      <c r="J58" s="160">
        <f>'Table 6'!J58/'Table 6'!J$7*100</f>
        <v>0.2144653096786521</v>
      </c>
      <c r="K58" s="160">
        <f>'Table 6'!K58/'Table 6'!K$7*100</f>
        <v>0.20720218612987271</v>
      </c>
      <c r="L58" s="160">
        <f>'Table 6'!L58/'Table 6'!L$7*100</f>
        <v>0.19090312435817611</v>
      </c>
      <c r="M58" s="385"/>
      <c r="N58" s="342"/>
    </row>
    <row r="59" spans="1:67" ht="15" customHeight="1">
      <c r="A59" s="56"/>
      <c r="B59" s="57"/>
      <c r="C59" s="57" t="s">
        <v>65</v>
      </c>
      <c r="D59" s="57"/>
      <c r="E59" s="57"/>
      <c r="G59" s="160">
        <f>'Table 6'!G59/'Table 6'!G$7*100</f>
        <v>0.19567075038860962</v>
      </c>
      <c r="H59" s="160">
        <f>'Table 6'!H59/'Table 6'!H$7*100</f>
        <v>0.16846294460562841</v>
      </c>
      <c r="I59" s="160">
        <f>'Table 6'!I59/'Table 6'!I$7*100</f>
        <v>0.16695346575492021</v>
      </c>
      <c r="J59" s="160">
        <f>'Table 6'!J59/'Table 6'!J$7*100</f>
        <v>0.23369369695164971</v>
      </c>
      <c r="K59" s="160">
        <f>'Table 6'!K59/'Table 6'!K$7*100</f>
        <v>0.23788579490318065</v>
      </c>
      <c r="L59" s="160">
        <f>'Table 6'!L59/'Table 6'!L$7*100</f>
        <v>3.4934656254515035E-2</v>
      </c>
      <c r="M59" s="385"/>
      <c r="N59" s="342"/>
    </row>
    <row r="60" spans="1:67" ht="15" customHeight="1">
      <c r="A60" s="56"/>
      <c r="B60" s="63"/>
      <c r="C60" s="58" t="s">
        <v>116</v>
      </c>
      <c r="D60" s="58"/>
      <c r="E60" s="58"/>
      <c r="F60" s="56"/>
      <c r="G60" s="160">
        <f>'Table 6'!G60/'Table 6'!G$7*100</f>
        <v>0.56131190743061998</v>
      </c>
      <c r="H60" s="160">
        <f>'Table 6'!H60/'Table 6'!H$7*100</f>
        <v>0.52489347197146297</v>
      </c>
      <c r="I60" s="160">
        <f>'Table 6'!I60/'Table 6'!I$7*100</f>
        <v>0.62464326313242624</v>
      </c>
      <c r="J60" s="160">
        <f>'Table 6'!J60/'Table 6'!J$7*100</f>
        <v>0.78712107230228379</v>
      </c>
      <c r="K60" s="160">
        <f>'Table 6'!K60/'Table 6'!K$7*100</f>
        <v>0.95240147470017811</v>
      </c>
      <c r="L60" s="160">
        <f>'Table 6'!L60/'Table 6'!L$7*100</f>
        <v>1.6305258404369942</v>
      </c>
      <c r="M60" s="385"/>
      <c r="N60" s="342"/>
    </row>
    <row r="61" spans="1:67" s="17" customFormat="1" ht="7.5" customHeight="1">
      <c r="A61" s="64"/>
      <c r="B61" s="65"/>
      <c r="C61" s="66"/>
      <c r="D61" s="66"/>
      <c r="E61" s="66"/>
      <c r="F61" s="64"/>
      <c r="G61" s="71"/>
      <c r="H61" s="71"/>
      <c r="I61" s="71"/>
      <c r="J61" s="71"/>
      <c r="K61" s="71"/>
      <c r="L61" s="71"/>
      <c r="M61" s="385"/>
      <c r="N61" s="342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  <c r="BC61" s="343"/>
      <c r="BD61" s="343"/>
      <c r="BE61" s="343"/>
      <c r="BF61" s="343"/>
      <c r="BG61" s="343"/>
      <c r="BH61" s="343"/>
      <c r="BI61" s="343"/>
      <c r="BJ61" s="343"/>
      <c r="BK61" s="343"/>
      <c r="BL61" s="343"/>
      <c r="BM61" s="343"/>
      <c r="BN61" s="343"/>
      <c r="BO61" s="343"/>
    </row>
    <row r="62" spans="1:67" s="74" customFormat="1" ht="14.45" customHeight="1">
      <c r="A62" s="72"/>
      <c r="B62" s="73" t="s">
        <v>186</v>
      </c>
      <c r="C62" s="73"/>
      <c r="D62" s="73"/>
      <c r="E62" s="73"/>
      <c r="G62" s="194">
        <f>'Table 6'!G62/'Table 6'!G$7*100</f>
        <v>6.9213626059638624</v>
      </c>
      <c r="H62" s="194">
        <f>'Table 6'!H62/'Table 6'!H$7*100</f>
        <v>6.4831796581990355</v>
      </c>
      <c r="I62" s="194">
        <f>'Table 6'!I62/'Table 6'!I$7*100</f>
        <v>6.4637945657922735</v>
      </c>
      <c r="J62" s="194">
        <f>'Table 6'!J62/'Table 6'!J$7*100</f>
        <v>6.4892727745349603</v>
      </c>
      <c r="K62" s="194">
        <f>'Table 6'!K62/'Table 6'!K$7*100</f>
        <v>6.1836642100060217</v>
      </c>
      <c r="L62" s="194">
        <f>'Table 6'!L62/'Table 6'!L$7*100</f>
        <v>9.3039535379438192</v>
      </c>
      <c r="M62" s="391"/>
      <c r="N62" s="342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8"/>
      <c r="BA62" s="378"/>
      <c r="BB62" s="378"/>
      <c r="BC62" s="378"/>
      <c r="BD62" s="378"/>
      <c r="BE62" s="378"/>
      <c r="BF62" s="378"/>
      <c r="BG62" s="378"/>
      <c r="BH62" s="378"/>
      <c r="BI62" s="378"/>
      <c r="BJ62" s="378"/>
      <c r="BK62" s="378"/>
      <c r="BL62" s="378"/>
      <c r="BM62" s="378"/>
      <c r="BN62" s="378"/>
      <c r="BO62" s="378"/>
    </row>
    <row r="63" spans="1:67" ht="14.1" customHeight="1">
      <c r="A63" s="56"/>
      <c r="B63" s="63"/>
      <c r="C63" s="58"/>
      <c r="D63" s="58"/>
      <c r="E63" s="58"/>
      <c r="F63" s="56"/>
      <c r="G63" s="59"/>
      <c r="H63" s="59"/>
      <c r="I63" s="59"/>
      <c r="J63" s="59"/>
      <c r="K63" s="59"/>
      <c r="L63" s="59"/>
      <c r="M63" s="385"/>
      <c r="N63" s="342"/>
    </row>
    <row r="64" spans="1:67" s="13" customFormat="1" ht="17.100000000000001" customHeight="1">
      <c r="A64" s="53"/>
      <c r="B64" s="54" t="s">
        <v>44</v>
      </c>
      <c r="C64" s="54"/>
      <c r="D64" s="54"/>
      <c r="E64" s="54"/>
      <c r="F64" s="53"/>
      <c r="G64" s="191">
        <f>'Table 6'!G64/'Table 6'!G$7*100</f>
        <v>3.9044668765428878</v>
      </c>
      <c r="H64" s="191">
        <f>'Table 6'!H64/'Table 6'!H$7*100</f>
        <v>2.9853986969793276</v>
      </c>
      <c r="I64" s="191">
        <f>'Table 6'!I64/'Table 6'!I$7*100</f>
        <v>3.3605300730030296</v>
      </c>
      <c r="J64" s="191">
        <f>'Table 6'!J64/'Table 6'!J$7*100</f>
        <v>2.536742958771756</v>
      </c>
      <c r="K64" s="191">
        <f>'Table 6'!K64/'Table 6'!K$7*100</f>
        <v>3.3879627092462186</v>
      </c>
      <c r="L64" s="191">
        <f>'Table 6'!L64/'Table 6'!L$7*100</f>
        <v>3.0746600857514501</v>
      </c>
      <c r="M64" s="389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342"/>
      <c r="AX64" s="342"/>
      <c r="AY64" s="342"/>
      <c r="AZ64" s="342"/>
      <c r="BA64" s="342"/>
      <c r="BB64" s="342"/>
      <c r="BC64" s="342"/>
      <c r="BD64" s="342"/>
      <c r="BE64" s="342"/>
      <c r="BF64" s="342"/>
      <c r="BG64" s="342"/>
      <c r="BH64" s="342"/>
      <c r="BI64" s="342"/>
      <c r="BJ64" s="342"/>
      <c r="BK64" s="342"/>
      <c r="BL64" s="342"/>
      <c r="BM64" s="342"/>
      <c r="BN64" s="342"/>
      <c r="BO64" s="342"/>
    </row>
    <row r="65" spans="1:67" ht="15" customHeight="1">
      <c r="A65" s="56"/>
      <c r="B65" s="63"/>
      <c r="C65" s="58" t="s">
        <v>45</v>
      </c>
      <c r="D65" s="58"/>
      <c r="E65" s="58"/>
      <c r="F65" s="56"/>
      <c r="G65" s="160">
        <f>'Table 6'!G65/'Table 6'!G$7*100</f>
        <v>3.3251036684134405</v>
      </c>
      <c r="H65" s="160">
        <f>'Table 6'!H65/'Table 6'!H$7*100</f>
        <v>2.5478445122062969</v>
      </c>
      <c r="I65" s="160">
        <f>'Table 6'!I65/'Table 6'!I$7*100</f>
        <v>2.8039369564308587</v>
      </c>
      <c r="J65" s="160">
        <f>'Table 6'!J65/'Table 6'!J$7*100</f>
        <v>2.1180380822330052</v>
      </c>
      <c r="K65" s="160">
        <f>'Table 6'!K65/'Table 6'!K$7*100</f>
        <v>3.0707671584247125</v>
      </c>
      <c r="L65" s="160">
        <f>'Table 6'!L65/'Table 6'!L$7*100</f>
        <v>2.7549613323718529</v>
      </c>
      <c r="M65" s="385"/>
      <c r="N65" s="342"/>
    </row>
    <row r="66" spans="1:67" ht="15" customHeight="1">
      <c r="A66" s="56"/>
      <c r="B66" s="63"/>
      <c r="C66" s="58" t="s">
        <v>46</v>
      </c>
      <c r="D66" s="58"/>
      <c r="E66" s="58"/>
      <c r="F66" s="56"/>
      <c r="G66" s="160">
        <f>'Table 6'!G66/'Table 6'!G$7*100</f>
        <v>0.4860287179610171</v>
      </c>
      <c r="H66" s="160">
        <f>'Table 6'!H66/'Table 6'!H$7*100</f>
        <v>0.40665083770110511</v>
      </c>
      <c r="I66" s="160">
        <f>'Table 6'!I66/'Table 6'!I$7*100</f>
        <v>0.52745090686148388</v>
      </c>
      <c r="J66" s="160">
        <f>'Table 6'!J66/'Table 6'!J$7*100</f>
        <v>0.37966488238006235</v>
      </c>
      <c r="K66" s="160">
        <f>'Table 6'!K66/'Table 6'!K$7*100</f>
        <v>0.28026418828016925</v>
      </c>
      <c r="L66" s="160">
        <f>'Table 6'!L66/'Table 6'!L$7*100</f>
        <v>0.20759513463210955</v>
      </c>
      <c r="M66" s="385"/>
      <c r="N66" s="342"/>
    </row>
    <row r="67" spans="1:67" ht="15" customHeight="1">
      <c r="A67" s="56"/>
      <c r="B67" s="63"/>
      <c r="C67" s="58" t="s">
        <v>117</v>
      </c>
      <c r="D67" s="58"/>
      <c r="E67" s="58"/>
      <c r="F67" s="56"/>
      <c r="G67" s="160">
        <f>'Table 6'!G67/'Table 6'!G$7*100</f>
        <v>9.333449016843004E-2</v>
      </c>
      <c r="H67" s="160">
        <f>'Table 6'!H67/'Table 6'!H$7*100</f>
        <v>3.0903347071925824E-2</v>
      </c>
      <c r="I67" s="160">
        <f>'Table 6'!I67/'Table 6'!I$7*100</f>
        <v>2.9142209710686453E-2</v>
      </c>
      <c r="J67" s="160">
        <f>'Table 6'!J67/'Table 6'!J$7*100</f>
        <v>3.9039994158689154E-2</v>
      </c>
      <c r="K67" s="160">
        <f>'Table 6'!K67/'Table 6'!K$7*100</f>
        <v>3.693136254133645E-2</v>
      </c>
      <c r="L67" s="160">
        <f>'Table 6'!L67/'Table 6'!L$7*100</f>
        <v>0.11210361874748805</v>
      </c>
      <c r="M67" s="385"/>
      <c r="N67" s="342"/>
    </row>
    <row r="68" spans="1:67" ht="14.1" customHeight="1">
      <c r="A68" s="56"/>
      <c r="B68" s="63"/>
      <c r="C68" s="58"/>
      <c r="D68" s="58"/>
      <c r="E68" s="58"/>
      <c r="F68" s="56"/>
      <c r="G68" s="70"/>
      <c r="H68" s="70"/>
      <c r="I68" s="70"/>
      <c r="J68" s="70"/>
      <c r="K68" s="70"/>
      <c r="L68" s="70"/>
      <c r="M68" s="385"/>
      <c r="N68" s="342"/>
    </row>
    <row r="69" spans="1:67" s="13" customFormat="1" ht="17.100000000000001" customHeight="1">
      <c r="A69" s="53"/>
      <c r="B69" s="54" t="s">
        <v>47</v>
      </c>
      <c r="C69" s="54"/>
      <c r="D69" s="54"/>
      <c r="E69" s="54"/>
      <c r="F69" s="53"/>
      <c r="G69" s="191">
        <f>'Table 6'!G69/'Table 6'!G$7*100</f>
        <v>0.96987808321829649</v>
      </c>
      <c r="H69" s="191">
        <f>'Table 6'!H69/'Table 6'!H$7*100</f>
        <v>0.74414584932620953</v>
      </c>
      <c r="I69" s="191">
        <f>'Table 6'!I69/'Table 6'!I$7*100</f>
        <v>0.56620073492602285</v>
      </c>
      <c r="J69" s="191">
        <f>'Table 6'!J69/'Table 6'!J$7*100</f>
        <v>0.71510422768814863</v>
      </c>
      <c r="K69" s="191">
        <f>'Table 6'!K69/'Table 6'!K$7*100</f>
        <v>0.84882211806113894</v>
      </c>
      <c r="L69" s="191">
        <f>'Table 6'!L69/'Table 6'!L$7*100</f>
        <v>0.66943729417092723</v>
      </c>
      <c r="M69" s="389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  <c r="BC69" s="342"/>
      <c r="BD69" s="342"/>
      <c r="BE69" s="342"/>
      <c r="BF69" s="342"/>
      <c r="BG69" s="342"/>
      <c r="BH69" s="342"/>
      <c r="BI69" s="342"/>
      <c r="BJ69" s="342"/>
      <c r="BK69" s="342"/>
      <c r="BL69" s="342"/>
      <c r="BM69" s="342"/>
      <c r="BN69" s="342"/>
      <c r="BO69" s="342"/>
    </row>
    <row r="70" spans="1:67" ht="15" customHeight="1">
      <c r="A70" s="56"/>
      <c r="B70" s="63"/>
      <c r="C70" s="58" t="s">
        <v>119</v>
      </c>
      <c r="D70" s="58"/>
      <c r="E70" s="58"/>
      <c r="F70" s="56"/>
      <c r="G70" s="160">
        <f>'Table 6'!G70/'Table 6'!G$7*100</f>
        <v>0.24591857056564773</v>
      </c>
      <c r="H70" s="160">
        <f>'Table 6'!H70/'Table 6'!H$7*100</f>
        <v>0.16318568927055804</v>
      </c>
      <c r="I70" s="160">
        <f>'Table 6'!I70/'Table 6'!I$7*100</f>
        <v>0.15529231544311306</v>
      </c>
      <c r="J70" s="160">
        <f>'Table 6'!J70/'Table 6'!J$7*100</f>
        <v>0.31420694893297058</v>
      </c>
      <c r="K70" s="160">
        <f>'Table 6'!K70/'Table 6'!K$7*100</f>
        <v>0.37099790468491484</v>
      </c>
      <c r="L70" s="160">
        <f>'Table 6'!L70/'Table 6'!L$7*100</f>
        <v>0.20836397350615798</v>
      </c>
      <c r="M70" s="385"/>
      <c r="N70" s="342"/>
    </row>
    <row r="71" spans="1:67" ht="15" customHeight="1">
      <c r="A71" s="56"/>
      <c r="B71" s="63"/>
      <c r="C71" s="58" t="s">
        <v>48</v>
      </c>
      <c r="D71" s="58"/>
      <c r="E71" s="58"/>
      <c r="F71" s="56"/>
      <c r="G71" s="160">
        <f>'Table 6'!G71/'Table 6'!G$7*100</f>
        <v>0.27975511540958431</v>
      </c>
      <c r="H71" s="160">
        <f>'Table 6'!H71/'Table 6'!H$7*100</f>
        <v>0.15829462414488424</v>
      </c>
      <c r="I71" s="160">
        <f>'Table 6'!I71/'Table 6'!I$7*100</f>
        <v>8.9638897290858027E-2</v>
      </c>
      <c r="J71" s="160">
        <f>'Table 6'!J71/'Table 6'!J$7*100</f>
        <v>6.5720905753976974E-2</v>
      </c>
      <c r="K71" s="160">
        <f>'Table 6'!K71/'Table 6'!K$7*100</f>
        <v>0.10607728320431015</v>
      </c>
      <c r="L71" s="160">
        <f>'Table 6'!L71/'Table 6'!L$7*100</f>
        <v>0.18704057287998618</v>
      </c>
      <c r="M71" s="385"/>
      <c r="N71" s="342"/>
    </row>
    <row r="72" spans="1:67" ht="15" customHeight="1">
      <c r="A72" s="56"/>
      <c r="B72" s="63"/>
      <c r="C72" s="58" t="s">
        <v>118</v>
      </c>
      <c r="D72" s="58"/>
      <c r="E72" s="58"/>
      <c r="F72" s="56"/>
      <c r="G72" s="160">
        <f>'Table 6'!G72/'Table 6'!G$7*100</f>
        <v>0.13244968296369869</v>
      </c>
      <c r="H72" s="160">
        <f>'Table 6'!H72/'Table 6'!H$7*100</f>
        <v>9.4130137143663889E-2</v>
      </c>
      <c r="I72" s="160">
        <f>'Table 6'!I72/'Table 6'!I$7*100</f>
        <v>7.7724898406164936E-2</v>
      </c>
      <c r="J72" s="160">
        <f>'Table 6'!J72/'Table 6'!J$7*100</f>
        <v>7.2967116908101953E-2</v>
      </c>
      <c r="K72" s="160">
        <f>'Table 6'!K72/'Table 6'!K$7*100</f>
        <v>8.3178252257062019E-2</v>
      </c>
      <c r="L72" s="160">
        <f>'Table 6'!L72/'Table 6'!L$7*100</f>
        <v>8.4009684778221322E-2</v>
      </c>
      <c r="M72" s="385"/>
      <c r="N72" s="342"/>
    </row>
    <row r="73" spans="1:67" ht="15" customHeight="1">
      <c r="A73" s="56"/>
      <c r="B73" s="63"/>
      <c r="C73" s="58" t="s">
        <v>120</v>
      </c>
      <c r="D73" s="58"/>
      <c r="E73" s="58"/>
      <c r="F73" s="56"/>
      <c r="G73" s="160">
        <f>'Table 6'!G73/'Table 6'!G$7*100</f>
        <v>0.31175471427936585</v>
      </c>
      <c r="H73" s="160">
        <f>'Table 6'!H73/'Table 6'!H$7*100</f>
        <v>0.32853539876710336</v>
      </c>
      <c r="I73" s="160">
        <f>'Table 6'!I73/'Table 6'!I$7*100</f>
        <v>0.24354462378588684</v>
      </c>
      <c r="J73" s="160">
        <f>'Table 6'!J73/'Table 6'!J$7*100</f>
        <v>0.2622092560930992</v>
      </c>
      <c r="K73" s="160">
        <f>'Table 6'!K73/'Table 6'!K$7*100</f>
        <v>0.28856867791485202</v>
      </c>
      <c r="L73" s="160">
        <f>'Table 6'!L73/'Table 6'!L$7*100</f>
        <v>0.19002306300656169</v>
      </c>
      <c r="M73" s="385"/>
      <c r="N73" s="342"/>
    </row>
    <row r="74" spans="1:67" ht="14.1" customHeight="1">
      <c r="A74" s="56"/>
      <c r="B74" s="63"/>
      <c r="C74" s="58"/>
      <c r="D74" s="58"/>
      <c r="E74" s="58"/>
      <c r="F74" s="56"/>
      <c r="G74" s="70"/>
      <c r="H74" s="70"/>
      <c r="I74" s="70"/>
      <c r="J74" s="70"/>
      <c r="K74" s="70"/>
      <c r="L74" s="70"/>
      <c r="M74" s="385"/>
      <c r="N74" s="342"/>
    </row>
    <row r="75" spans="1:67" s="13" customFormat="1" ht="17.100000000000001" customHeight="1">
      <c r="A75" s="53"/>
      <c r="B75" s="54" t="s">
        <v>183</v>
      </c>
      <c r="C75" s="54"/>
      <c r="D75" s="54"/>
      <c r="E75" s="54"/>
      <c r="F75" s="53"/>
      <c r="G75" s="191">
        <f>'Table 6'!G75/'Table 6'!G$7*100</f>
        <v>8.0302663774685631E-2</v>
      </c>
      <c r="H75" s="191">
        <f>'Table 6'!H75/'Table 6'!H$7*100</f>
        <v>0.19058419081053893</v>
      </c>
      <c r="I75" s="191">
        <f>'Table 6'!I75/'Table 6'!I$7*100</f>
        <v>0.45823062980884022</v>
      </c>
      <c r="J75" s="191">
        <f>'Table 6'!J75/'Table 6'!J$7*100</f>
        <v>1.9234545875032413E-2</v>
      </c>
      <c r="K75" s="191">
        <f>'Table 6'!K75/'Table 6'!K$7*100</f>
        <v>2.3304385916682976E-2</v>
      </c>
      <c r="L75" s="191">
        <f>'Table 6'!L75/'Table 6'!L$7*100</f>
        <v>2.2752015556461176E-2</v>
      </c>
      <c r="M75" s="39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2"/>
      <c r="AP75" s="342"/>
      <c r="AQ75" s="342"/>
      <c r="AR75" s="342"/>
      <c r="AS75" s="342"/>
      <c r="AT75" s="342"/>
      <c r="AU75" s="342"/>
      <c r="AV75" s="342"/>
      <c r="AW75" s="342"/>
      <c r="AX75" s="342"/>
      <c r="AY75" s="342"/>
      <c r="AZ75" s="342"/>
      <c r="BA75" s="342"/>
      <c r="BB75" s="342"/>
      <c r="BC75" s="342"/>
      <c r="BD75" s="342"/>
      <c r="BE75" s="342"/>
      <c r="BF75" s="342"/>
      <c r="BG75" s="342"/>
      <c r="BH75" s="342"/>
      <c r="BI75" s="342"/>
      <c r="BJ75" s="342"/>
      <c r="BK75" s="342"/>
      <c r="BL75" s="342"/>
      <c r="BM75" s="342"/>
      <c r="BN75" s="342"/>
      <c r="BO75" s="342"/>
    </row>
    <row r="76" spans="1:67" s="41" customFormat="1" ht="14.1" customHeight="1">
      <c r="A76" s="76"/>
      <c r="B76" s="76"/>
      <c r="C76" s="76"/>
      <c r="D76" s="76"/>
      <c r="E76" s="76"/>
      <c r="F76" s="76"/>
      <c r="G76" s="77"/>
      <c r="H76" s="77"/>
      <c r="I76" s="77"/>
      <c r="J76" s="77"/>
      <c r="K76" s="77"/>
      <c r="L76" s="77"/>
      <c r="M76" s="393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2"/>
      <c r="AV76" s="342"/>
      <c r="AW76" s="342"/>
      <c r="AX76" s="342"/>
      <c r="AY76" s="342"/>
      <c r="AZ76" s="342"/>
      <c r="BA76" s="342"/>
      <c r="BB76" s="342"/>
      <c r="BC76" s="342"/>
      <c r="BD76" s="342"/>
      <c r="BE76" s="342"/>
      <c r="BF76" s="342"/>
      <c r="BG76" s="342"/>
      <c r="BH76" s="342"/>
      <c r="BI76" s="342"/>
      <c r="BJ76" s="342"/>
      <c r="BK76" s="342"/>
      <c r="BL76" s="342"/>
      <c r="BM76" s="342"/>
      <c r="BN76" s="342"/>
      <c r="BO76" s="342"/>
    </row>
    <row r="77" spans="1:67" s="258" customFormat="1" ht="9" customHeight="1">
      <c r="B77" s="259"/>
      <c r="C77" s="259"/>
      <c r="D77" s="259"/>
      <c r="E77" s="259"/>
      <c r="H77" s="260"/>
      <c r="I77" s="260"/>
      <c r="J77" s="260"/>
      <c r="K77" s="260"/>
      <c r="L77" s="260"/>
      <c r="M77" s="364"/>
      <c r="N77" s="364"/>
      <c r="O77" s="364"/>
      <c r="P77" s="364"/>
      <c r="Q77" s="364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79"/>
      <c r="AN77" s="379"/>
      <c r="AO77" s="379"/>
      <c r="AP77" s="379"/>
      <c r="AQ77" s="379"/>
      <c r="AR77" s="379"/>
      <c r="AS77" s="379"/>
      <c r="AT77" s="379"/>
      <c r="AU77" s="379"/>
      <c r="AV77" s="379"/>
      <c r="AW77" s="379"/>
      <c r="AX77" s="379"/>
      <c r="AY77" s="379"/>
      <c r="AZ77" s="379"/>
      <c r="BA77" s="379"/>
      <c r="BB77" s="379"/>
      <c r="BC77" s="379"/>
      <c r="BD77" s="379"/>
      <c r="BE77" s="379"/>
      <c r="BF77" s="379"/>
      <c r="BG77" s="379"/>
      <c r="BH77" s="379"/>
      <c r="BI77" s="379"/>
      <c r="BJ77" s="379"/>
      <c r="BK77" s="379"/>
      <c r="BL77" s="379"/>
      <c r="BM77" s="379"/>
      <c r="BN77" s="379"/>
      <c r="BO77" s="379"/>
    </row>
    <row r="78" spans="1:67" s="27" customFormat="1" ht="9" customHeight="1">
      <c r="B78" s="29"/>
      <c r="C78" s="29"/>
      <c r="D78" s="29"/>
      <c r="E78" s="29"/>
      <c r="F78" s="30"/>
      <c r="G78" s="30"/>
      <c r="H78" s="31"/>
      <c r="I78" s="31"/>
      <c r="J78" s="31"/>
      <c r="K78" s="31"/>
      <c r="L78" s="31"/>
      <c r="M78" s="364"/>
      <c r="N78" s="364"/>
      <c r="O78" s="364"/>
      <c r="P78" s="364"/>
      <c r="Q78" s="380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79"/>
      <c r="AG78" s="379"/>
      <c r="AH78" s="379"/>
      <c r="AI78" s="379"/>
      <c r="AJ78" s="379"/>
      <c r="AK78" s="379"/>
      <c r="AL78" s="379"/>
      <c r="AM78" s="379"/>
      <c r="AN78" s="379"/>
      <c r="AO78" s="379"/>
      <c r="AP78" s="379"/>
      <c r="AQ78" s="379"/>
      <c r="AR78" s="379"/>
      <c r="AS78" s="379"/>
      <c r="AT78" s="379"/>
      <c r="AU78" s="379"/>
      <c r="AV78" s="379"/>
      <c r="AW78" s="379"/>
      <c r="AX78" s="379"/>
      <c r="AY78" s="379"/>
      <c r="AZ78" s="379"/>
      <c r="BA78" s="379"/>
      <c r="BB78" s="379"/>
      <c r="BC78" s="379"/>
      <c r="BD78" s="379"/>
      <c r="BE78" s="379"/>
      <c r="BF78" s="379"/>
      <c r="BG78" s="379"/>
      <c r="BH78" s="379"/>
      <c r="BI78" s="379"/>
      <c r="BJ78" s="379"/>
      <c r="BK78" s="379"/>
      <c r="BL78" s="379"/>
      <c r="BM78" s="379"/>
      <c r="BN78" s="379"/>
      <c r="BO78" s="379"/>
    </row>
    <row r="79" spans="1:67" s="27" customFormat="1">
      <c r="B79" s="26" t="s">
        <v>188</v>
      </c>
      <c r="C79" s="26"/>
      <c r="G79" s="28"/>
      <c r="H79" s="28"/>
      <c r="I79" s="28"/>
      <c r="J79" s="28"/>
      <c r="K79" s="28"/>
      <c r="L79" s="28"/>
      <c r="M79" s="364"/>
      <c r="N79" s="364"/>
      <c r="O79" s="364"/>
      <c r="P79" s="364"/>
      <c r="Q79" s="381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  <c r="AU79" s="379"/>
      <c r="AV79" s="379"/>
      <c r="AW79" s="379"/>
      <c r="AX79" s="379"/>
      <c r="AY79" s="379"/>
      <c r="AZ79" s="379"/>
      <c r="BA79" s="379"/>
      <c r="BB79" s="379"/>
      <c r="BC79" s="379"/>
      <c r="BD79" s="379"/>
      <c r="BE79" s="379"/>
      <c r="BF79" s="379"/>
      <c r="BG79" s="379"/>
      <c r="BH79" s="379"/>
      <c r="BI79" s="379"/>
      <c r="BJ79" s="379"/>
      <c r="BK79" s="379"/>
      <c r="BL79" s="379"/>
      <c r="BM79" s="379"/>
      <c r="BN79" s="379"/>
      <c r="BO79" s="379"/>
    </row>
    <row r="80" spans="1:67" s="27" customFormat="1">
      <c r="B80" s="261" t="s">
        <v>187</v>
      </c>
      <c r="C80" s="26"/>
      <c r="D80" s="262"/>
      <c r="E80" s="262"/>
      <c r="F80" s="262"/>
      <c r="G80" s="28"/>
      <c r="H80" s="28"/>
      <c r="I80" s="28"/>
      <c r="J80" s="28"/>
      <c r="K80" s="28"/>
      <c r="L80" s="28"/>
      <c r="M80" s="364"/>
      <c r="N80" s="364"/>
      <c r="O80" s="364"/>
      <c r="P80" s="364"/>
      <c r="Q80" s="381"/>
      <c r="R80" s="379"/>
      <c r="S80" s="379"/>
      <c r="T80" s="379"/>
      <c r="U80" s="379"/>
      <c r="V80" s="379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79"/>
      <c r="AS80" s="379"/>
      <c r="AT80" s="379"/>
      <c r="AU80" s="379"/>
      <c r="AV80" s="379"/>
      <c r="AW80" s="379"/>
      <c r="AX80" s="379"/>
      <c r="AY80" s="379"/>
      <c r="AZ80" s="379"/>
      <c r="BA80" s="379"/>
      <c r="BB80" s="379"/>
      <c r="BC80" s="379"/>
      <c r="BD80" s="379"/>
      <c r="BE80" s="379"/>
      <c r="BF80" s="379"/>
      <c r="BG80" s="379"/>
      <c r="BH80" s="379"/>
      <c r="BI80" s="379"/>
      <c r="BJ80" s="379"/>
      <c r="BK80" s="379"/>
      <c r="BL80" s="379"/>
      <c r="BM80" s="379"/>
      <c r="BN80" s="379"/>
      <c r="BO80" s="379"/>
    </row>
    <row r="81" spans="1:67" ht="16.5" customHeight="1">
      <c r="B81" s="22"/>
      <c r="C81" s="17"/>
      <c r="D81" s="17"/>
      <c r="E81" s="17"/>
      <c r="F81" s="17"/>
      <c r="G81" s="79"/>
      <c r="H81" s="79"/>
      <c r="I81" s="79"/>
      <c r="J81" s="79"/>
      <c r="K81" s="79"/>
      <c r="L81" s="79"/>
      <c r="M81" s="386"/>
    </row>
    <row r="82" spans="1:67" s="41" customFormat="1" ht="16.5" customHeight="1">
      <c r="A82" s="470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279"/>
      <c r="M82" s="394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BK82" s="342"/>
      <c r="BL82" s="342"/>
      <c r="BM82" s="342"/>
      <c r="BN82" s="342"/>
      <c r="BO82" s="342"/>
    </row>
    <row r="83" spans="1:67" s="81" customFormat="1" ht="21.75" customHeight="1">
      <c r="A83" s="80"/>
      <c r="B83" s="80"/>
      <c r="C83" s="80"/>
      <c r="D83" s="80"/>
      <c r="E83" s="80"/>
      <c r="F83" s="80"/>
      <c r="G83" s="80"/>
      <c r="H83" s="80"/>
      <c r="I83" s="80"/>
      <c r="J83" s="4"/>
      <c r="K83" s="4"/>
      <c r="L83" s="80"/>
      <c r="M83" s="365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351"/>
      <c r="AD83" s="351"/>
      <c r="AE83" s="351"/>
      <c r="AF83" s="351"/>
      <c r="AG83" s="351"/>
      <c r="AH83" s="351"/>
      <c r="AI83" s="351"/>
      <c r="AJ83" s="351"/>
      <c r="AK83" s="351"/>
      <c r="AL83" s="351"/>
      <c r="AM83" s="351"/>
      <c r="AN83" s="351"/>
      <c r="AO83" s="351"/>
      <c r="AP83" s="351"/>
      <c r="AQ83" s="351"/>
      <c r="AR83" s="351"/>
      <c r="AS83" s="351"/>
      <c r="AT83" s="351"/>
      <c r="AU83" s="351"/>
      <c r="AV83" s="351"/>
      <c r="AW83" s="351"/>
      <c r="AX83" s="351"/>
      <c r="AY83" s="351"/>
      <c r="AZ83" s="351"/>
      <c r="BA83" s="351"/>
      <c r="BB83" s="351"/>
      <c r="BC83" s="351"/>
      <c r="BD83" s="351"/>
      <c r="BE83" s="351"/>
      <c r="BF83" s="351"/>
      <c r="BG83" s="351"/>
      <c r="BH83" s="351"/>
      <c r="BI83" s="351"/>
      <c r="BJ83" s="351"/>
      <c r="BK83" s="351"/>
      <c r="BL83" s="351"/>
      <c r="BM83" s="351"/>
      <c r="BN83" s="351"/>
      <c r="BO83" s="351"/>
    </row>
    <row r="84" spans="1:67" s="195" customFormat="1" ht="15">
      <c r="A84" s="15"/>
      <c r="B84" s="15"/>
      <c r="C84" s="82"/>
      <c r="D84" s="82"/>
      <c r="E84" s="82"/>
      <c r="F84" s="82"/>
      <c r="G84" s="42"/>
      <c r="H84" s="42"/>
      <c r="I84" s="42"/>
      <c r="J84" s="42"/>
      <c r="K84" s="42"/>
      <c r="L84" s="42"/>
      <c r="M84" s="366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</row>
    <row r="85" spans="1:67" s="195" customFormat="1" ht="15">
      <c r="A85" s="15"/>
      <c r="B85" s="15"/>
      <c r="C85" s="82"/>
      <c r="D85" s="82"/>
      <c r="E85" s="82"/>
      <c r="F85" s="82"/>
      <c r="G85" s="83"/>
      <c r="H85" s="83"/>
      <c r="I85" s="83"/>
      <c r="J85" s="83"/>
      <c r="K85" s="83"/>
      <c r="L85" s="83"/>
      <c r="M85" s="382"/>
      <c r="N85" s="395"/>
      <c r="O85" s="395"/>
      <c r="P85" s="395"/>
      <c r="Q85" s="395"/>
      <c r="R85" s="395"/>
      <c r="S85" s="395"/>
      <c r="T85" s="395"/>
      <c r="U85" s="395"/>
      <c r="V85" s="395"/>
      <c r="W85" s="395"/>
      <c r="X85" s="395"/>
      <c r="Y85" s="395"/>
      <c r="Z85" s="395"/>
      <c r="AA85" s="395"/>
      <c r="AB85" s="395"/>
      <c r="AC85" s="395"/>
      <c r="AD85" s="395"/>
      <c r="AE85" s="395"/>
      <c r="AF85" s="395"/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395"/>
      <c r="AU85" s="395"/>
      <c r="AV85" s="395"/>
      <c r="AW85" s="395"/>
      <c r="AX85" s="395"/>
      <c r="AY85" s="395"/>
      <c r="AZ85" s="395"/>
      <c r="BA85" s="395"/>
      <c r="BB85" s="395"/>
      <c r="BC85" s="395"/>
      <c r="BD85" s="395"/>
      <c r="BE85" s="395"/>
      <c r="BF85" s="395"/>
      <c r="BG85" s="395"/>
      <c r="BH85" s="395"/>
      <c r="BI85" s="395"/>
      <c r="BJ85" s="395"/>
      <c r="BK85" s="395"/>
      <c r="BL85" s="395"/>
      <c r="BM85" s="395"/>
      <c r="BN85" s="395"/>
      <c r="BO85" s="395"/>
    </row>
    <row r="86" spans="1:67" s="195" customFormat="1" ht="15">
      <c r="A86" s="15"/>
      <c r="B86" s="15"/>
      <c r="C86" s="82"/>
      <c r="D86" s="82"/>
      <c r="E86" s="82"/>
      <c r="F86" s="82"/>
      <c r="G86" s="84"/>
      <c r="H86" s="84"/>
      <c r="I86" s="84"/>
      <c r="J86" s="84"/>
      <c r="K86" s="84"/>
      <c r="L86" s="84"/>
      <c r="M86" s="383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5"/>
      <c r="AF86" s="395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395"/>
      <c r="AU86" s="395"/>
      <c r="AV86" s="395"/>
      <c r="AW86" s="395"/>
      <c r="AX86" s="395"/>
      <c r="AY86" s="395"/>
      <c r="AZ86" s="395"/>
      <c r="BA86" s="395"/>
      <c r="BB86" s="395"/>
      <c r="BC86" s="395"/>
      <c r="BD86" s="395"/>
      <c r="BE86" s="395"/>
      <c r="BF86" s="395"/>
      <c r="BG86" s="395"/>
      <c r="BH86" s="395"/>
      <c r="BI86" s="395"/>
      <c r="BJ86" s="395"/>
      <c r="BK86" s="395"/>
      <c r="BL86" s="395"/>
      <c r="BM86" s="395"/>
      <c r="BN86" s="395"/>
      <c r="BO86" s="395"/>
    </row>
    <row r="87" spans="1:67" s="195" customFormat="1" ht="15">
      <c r="A87" s="15"/>
      <c r="B87" s="15"/>
      <c r="C87" s="82"/>
      <c r="D87" s="82"/>
      <c r="E87" s="82"/>
      <c r="F87" s="82"/>
      <c r="G87" s="85"/>
      <c r="H87" s="85"/>
      <c r="I87" s="85"/>
      <c r="J87" s="86"/>
      <c r="K87" s="86"/>
      <c r="L87" s="85"/>
      <c r="M87" s="384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  <c r="AM87" s="395"/>
      <c r="AN87" s="395"/>
      <c r="AO87" s="395"/>
      <c r="AP87" s="395"/>
      <c r="AQ87" s="395"/>
      <c r="AR87" s="395"/>
      <c r="AS87" s="395"/>
      <c r="AT87" s="395"/>
      <c r="AU87" s="395"/>
      <c r="AV87" s="395"/>
      <c r="AW87" s="395"/>
      <c r="AX87" s="395"/>
      <c r="AY87" s="395"/>
      <c r="AZ87" s="395"/>
      <c r="BA87" s="395"/>
      <c r="BB87" s="395"/>
      <c r="BC87" s="395"/>
      <c r="BD87" s="395"/>
      <c r="BE87" s="395"/>
      <c r="BF87" s="395"/>
      <c r="BG87" s="395"/>
      <c r="BH87" s="395"/>
      <c r="BI87" s="395"/>
      <c r="BJ87" s="395"/>
      <c r="BK87" s="395"/>
      <c r="BL87" s="395"/>
      <c r="BM87" s="395"/>
      <c r="BN87" s="395"/>
      <c r="BO87" s="395"/>
    </row>
    <row r="88" spans="1:67" s="195" customFormat="1">
      <c r="A88" s="15"/>
      <c r="B88" s="41"/>
      <c r="C88" s="15"/>
      <c r="D88" s="15"/>
      <c r="E88" s="15"/>
      <c r="F88" s="15"/>
      <c r="G88" s="42"/>
      <c r="H88" s="42"/>
      <c r="I88" s="42"/>
      <c r="J88" s="84"/>
      <c r="K88" s="84"/>
      <c r="L88" s="42"/>
      <c r="M88" s="366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  <c r="AA88" s="395"/>
      <c r="AB88" s="395"/>
      <c r="AC88" s="395"/>
      <c r="AD88" s="395"/>
      <c r="AE88" s="395"/>
      <c r="AF88" s="395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395"/>
      <c r="AU88" s="395"/>
      <c r="AV88" s="395"/>
      <c r="AW88" s="395"/>
      <c r="AX88" s="395"/>
      <c r="AY88" s="395"/>
      <c r="AZ88" s="395"/>
      <c r="BA88" s="395"/>
      <c r="BB88" s="395"/>
      <c r="BC88" s="395"/>
      <c r="BD88" s="395"/>
      <c r="BE88" s="395"/>
      <c r="BF88" s="395"/>
      <c r="BG88" s="395"/>
      <c r="BH88" s="395"/>
      <c r="BI88" s="395"/>
      <c r="BJ88" s="395"/>
      <c r="BK88" s="395"/>
      <c r="BL88" s="395"/>
      <c r="BM88" s="395"/>
      <c r="BN88" s="395"/>
      <c r="BO88" s="395"/>
    </row>
    <row r="89" spans="1:67" s="195" customFormat="1">
      <c r="A89" s="15"/>
      <c r="B89" s="41"/>
      <c r="C89" s="15"/>
      <c r="D89" s="15"/>
      <c r="E89" s="15"/>
      <c r="F89" s="15"/>
      <c r="G89" s="42"/>
      <c r="H89" s="42"/>
      <c r="I89" s="42"/>
      <c r="J89" s="84"/>
      <c r="K89" s="84"/>
      <c r="L89" s="42"/>
      <c r="M89" s="366"/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95"/>
      <c r="AC89" s="395"/>
      <c r="AD89" s="395"/>
      <c r="AE89" s="395"/>
      <c r="AF89" s="395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395"/>
      <c r="AU89" s="395"/>
      <c r="AV89" s="395"/>
      <c r="AW89" s="395"/>
      <c r="AX89" s="395"/>
      <c r="AY89" s="395"/>
      <c r="AZ89" s="395"/>
      <c r="BA89" s="395"/>
      <c r="BB89" s="395"/>
      <c r="BC89" s="395"/>
      <c r="BD89" s="395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</row>
    <row r="90" spans="1:67" s="195" customFormat="1" ht="15">
      <c r="A90" s="15"/>
      <c r="B90" s="15"/>
      <c r="C90" s="15"/>
      <c r="D90" s="15"/>
      <c r="E90" s="15"/>
      <c r="F90" s="15"/>
      <c r="G90" s="42"/>
      <c r="H90" s="42"/>
      <c r="I90" s="42"/>
      <c r="J90" s="84"/>
      <c r="K90" s="84"/>
      <c r="L90" s="42"/>
      <c r="M90" s="366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5"/>
      <c r="AF90" s="395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395"/>
      <c r="AU90" s="395"/>
      <c r="AV90" s="395"/>
      <c r="AW90" s="395"/>
      <c r="AX90" s="395"/>
      <c r="AY90" s="395"/>
      <c r="AZ90" s="395"/>
      <c r="BA90" s="395"/>
      <c r="BB90" s="395"/>
      <c r="BC90" s="395"/>
      <c r="BD90" s="395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</row>
  </sheetData>
  <sheetProtection algorithmName="SHA-512" hashValue="zuZvaSLcQEd06KcXwI02zx5RicWpz1gNj82CWavt/4AzFNMiqa2fsDbM+w+/PB9inMNZ9sKta/fr+Xtngc3ZUQ==" saltValue="m5Z4auqtntFOZSPh5cckMw==" spinCount="100000" sheet="1" objects="1" scenarios="1"/>
  <mergeCells count="3">
    <mergeCell ref="A2:C3"/>
    <mergeCell ref="A5:F5"/>
    <mergeCell ref="A82:K82"/>
  </mergeCells>
  <conditionalFormatting sqref="D9:E76">
    <cfRule type="duplicateValues" dxfId="10" priority="2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2:AT86"/>
  <sheetViews>
    <sheetView view="pageBreakPreview" zoomScale="70" zoomScaleNormal="90" zoomScaleSheetLayoutView="70" workbookViewId="0">
      <pane xSplit="6" ySplit="8" topLeftCell="G9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40625" defaultRowHeight="15.75"/>
  <cols>
    <col min="1" max="1" width="3.7109375" style="15" customWidth="1"/>
    <col min="2" max="2" width="10.7109375" style="41" customWidth="1"/>
    <col min="3" max="3" width="6.85546875" style="15" customWidth="1"/>
    <col min="4" max="4" width="5" style="15" customWidth="1"/>
    <col min="5" max="5" width="26.42578125" style="15" customWidth="1"/>
    <col min="6" max="6" width="2.42578125" style="15" customWidth="1"/>
    <col min="7" max="8" width="15.7109375" style="42" customWidth="1"/>
    <col min="9" max="9" width="15.5703125" style="42" customWidth="1"/>
    <col min="10" max="11" width="17.85546875" style="42" bestFit="1" customWidth="1"/>
    <col min="12" max="12" width="15.5703125" style="42" customWidth="1"/>
    <col min="13" max="13" width="9.140625" style="343"/>
    <col min="14" max="14" width="17.42578125" style="343" bestFit="1" customWidth="1"/>
    <col min="15" max="15" width="18.85546875" style="343" bestFit="1" customWidth="1"/>
    <col min="16" max="16" width="18" style="343" bestFit="1" customWidth="1"/>
    <col min="17" max="20" width="15.5703125" style="343" bestFit="1" customWidth="1"/>
    <col min="21" max="46" width="9.140625" style="343"/>
    <col min="47" max="16384" width="9.140625" style="15"/>
  </cols>
  <sheetData>
    <row r="2" spans="1:46" ht="15" customHeight="1">
      <c r="A2" s="469" t="s">
        <v>225</v>
      </c>
      <c r="B2" s="469"/>
      <c r="C2" s="469"/>
      <c r="D2" s="196" t="s">
        <v>207</v>
      </c>
      <c r="G2" s="44"/>
      <c r="H2" s="44"/>
      <c r="I2" s="44"/>
      <c r="J2" s="44"/>
      <c r="K2" s="44"/>
      <c r="L2" s="44"/>
    </row>
    <row r="3" spans="1:46" ht="15" customHeight="1">
      <c r="A3" s="469"/>
      <c r="B3" s="469"/>
      <c r="C3" s="469"/>
      <c r="D3" s="197" t="s">
        <v>206</v>
      </c>
      <c r="G3" s="46"/>
      <c r="H3" s="46"/>
      <c r="J3" s="454"/>
      <c r="K3" s="454"/>
    </row>
    <row r="4" spans="1:46" ht="12" customHeight="1" thickBot="1">
      <c r="A4" s="47"/>
      <c r="B4" s="48"/>
      <c r="C4" s="47"/>
      <c r="D4" s="47"/>
      <c r="E4" s="47"/>
      <c r="F4" s="47"/>
      <c r="G4" s="49"/>
      <c r="H4" s="49"/>
      <c r="I4" s="49"/>
      <c r="J4" s="455"/>
      <c r="K4" s="455"/>
      <c r="L4" s="49"/>
    </row>
    <row r="5" spans="1:46" s="294" customFormat="1" ht="24.75" customHeight="1">
      <c r="A5" s="465"/>
      <c r="B5" s="465"/>
      <c r="C5" s="465"/>
      <c r="D5" s="465"/>
      <c r="E5" s="465"/>
      <c r="F5" s="465"/>
      <c r="G5" s="341">
        <v>2015</v>
      </c>
      <c r="H5" s="341">
        <v>2016</v>
      </c>
      <c r="I5" s="341">
        <v>2017</v>
      </c>
      <c r="J5" s="341">
        <v>2018</v>
      </c>
      <c r="K5" s="341">
        <v>2019</v>
      </c>
      <c r="L5" s="341" t="s">
        <v>236</v>
      </c>
      <c r="M5" s="343"/>
      <c r="N5" s="343"/>
      <c r="O5" s="342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</row>
    <row r="6" spans="1:46" ht="15" customHeight="1">
      <c r="A6" s="50"/>
      <c r="B6" s="50"/>
      <c r="C6" s="50"/>
      <c r="D6" s="50"/>
      <c r="E6" s="50"/>
      <c r="F6" s="50"/>
      <c r="G6" s="51"/>
      <c r="H6" s="51"/>
      <c r="I6" s="51"/>
      <c r="J6" s="51"/>
      <c r="K6" s="51"/>
      <c r="L6" s="51"/>
    </row>
    <row r="7" spans="1:46" s="304" customFormat="1" ht="24.75" customHeight="1" thickBot="1">
      <c r="A7" s="303"/>
      <c r="B7" s="303" t="s">
        <v>234</v>
      </c>
      <c r="C7" s="303"/>
      <c r="D7" s="303"/>
      <c r="E7" s="303"/>
      <c r="F7" s="295"/>
      <c r="G7" s="298">
        <f>G75+G69+G64+G46+G41+G9</f>
        <v>156727.04400000005</v>
      </c>
      <c r="H7" s="298">
        <f>H75+H69+H64+H46+H41+H9</f>
        <v>166513.08500000002</v>
      </c>
      <c r="I7" s="298">
        <f>I75+I69+I64+I46+I41+I9</f>
        <v>182242.63199999998</v>
      </c>
      <c r="J7" s="298">
        <f>SUM(J75,J69,J64,J46,J41,J9)</f>
        <v>179889.44700000001</v>
      </c>
      <c r="K7" s="298">
        <f>SUM(K75,K69,K64,K46,K41,K9)</f>
        <v>181096.13400000002</v>
      </c>
      <c r="L7" s="298">
        <f>SUM(L75,L69,L64,L46,L41,L9)</f>
        <v>140055.39300000004</v>
      </c>
      <c r="M7" s="387"/>
      <c r="N7" s="370"/>
      <c r="O7" s="370"/>
      <c r="P7" s="370"/>
      <c r="Q7" s="370"/>
      <c r="R7" s="370"/>
      <c r="S7" s="370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</row>
    <row r="8" spans="1:46" s="41" customFormat="1" ht="12.75" customHeight="1">
      <c r="G8" s="52"/>
      <c r="H8" s="52"/>
      <c r="I8" s="180"/>
      <c r="J8" s="180"/>
      <c r="K8" s="180"/>
      <c r="L8" s="180"/>
      <c r="M8" s="342"/>
      <c r="N8" s="370"/>
      <c r="O8" s="370"/>
      <c r="P8" s="370"/>
      <c r="Q8" s="370"/>
      <c r="R8" s="370"/>
      <c r="S8" s="370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</row>
    <row r="9" spans="1:46" s="13" customFormat="1" ht="17.100000000000001" customHeight="1">
      <c r="A9" s="53"/>
      <c r="B9" s="54" t="s">
        <v>24</v>
      </c>
      <c r="C9" s="54"/>
      <c r="D9" s="54"/>
      <c r="E9" s="54"/>
      <c r="F9" s="53"/>
      <c r="G9" s="55">
        <f t="shared" ref="G9:H9" si="0">SUM(G10:G37)</f>
        <v>106899.54800000004</v>
      </c>
      <c r="H9" s="55">
        <f t="shared" si="0"/>
        <v>116375.63200000003</v>
      </c>
      <c r="I9" s="55">
        <f>SUM(I10:I37)</f>
        <v>121389.15799999997</v>
      </c>
      <c r="J9" s="55">
        <f>SUM(J10:J37)</f>
        <v>124147.25800000002</v>
      </c>
      <c r="K9" s="291">
        <f>SUM(K10:K37)</f>
        <v>121849.35599999999</v>
      </c>
      <c r="L9" s="55">
        <f>SUM(L10:L37)</f>
        <v>77966.037000000011</v>
      </c>
      <c r="M9" s="342"/>
      <c r="N9" s="342"/>
      <c r="O9" s="370"/>
      <c r="P9" s="370"/>
      <c r="Q9" s="370"/>
      <c r="R9" s="370"/>
      <c r="S9" s="370"/>
      <c r="T9" s="344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</row>
    <row r="10" spans="1:46" ht="15" customHeight="1">
      <c r="A10" s="56"/>
      <c r="B10" s="63"/>
      <c r="C10" s="57" t="s">
        <v>28</v>
      </c>
      <c r="D10" s="57"/>
      <c r="E10" s="265"/>
      <c r="G10" s="5">
        <v>35354.642</v>
      </c>
      <c r="H10" s="5">
        <v>32337.162</v>
      </c>
      <c r="I10" s="5">
        <v>35019.180999999997</v>
      </c>
      <c r="J10" s="5">
        <v>37071.889000000003</v>
      </c>
      <c r="K10" s="5">
        <v>38582.627</v>
      </c>
      <c r="L10" s="5">
        <v>23408.227999999999</v>
      </c>
      <c r="O10" s="370"/>
      <c r="P10" s="370"/>
      <c r="Q10" s="370"/>
      <c r="R10" s="370"/>
      <c r="S10" s="370"/>
      <c r="T10" s="396"/>
      <c r="Z10" s="359"/>
    </row>
    <row r="11" spans="1:46" ht="15" customHeight="1">
      <c r="A11" s="56"/>
      <c r="B11" s="63"/>
      <c r="C11" s="57" t="s">
        <v>88</v>
      </c>
      <c r="D11" s="57"/>
      <c r="E11" s="265"/>
      <c r="G11" s="5">
        <v>5611.38</v>
      </c>
      <c r="H11" s="5">
        <v>4782.0649999999996</v>
      </c>
      <c r="I11" s="5">
        <v>5395.6750000000002</v>
      </c>
      <c r="J11" s="5">
        <v>4830.5510000000004</v>
      </c>
      <c r="K11" s="5">
        <v>5689.5829999999996</v>
      </c>
      <c r="L11" s="5">
        <v>6246.3639999999996</v>
      </c>
      <c r="O11" s="370"/>
      <c r="P11" s="370"/>
      <c r="Q11" s="370"/>
      <c r="R11" s="370"/>
      <c r="S11" s="370"/>
      <c r="T11" s="396"/>
      <c r="Z11" s="359"/>
    </row>
    <row r="12" spans="1:46" ht="15" customHeight="1">
      <c r="B12" s="57"/>
      <c r="C12" s="57" t="s">
        <v>30</v>
      </c>
      <c r="D12" s="57"/>
      <c r="E12" s="265"/>
      <c r="G12" s="5">
        <v>13397.688</v>
      </c>
      <c r="H12" s="5">
        <v>19988.237000000001</v>
      </c>
      <c r="I12" s="5">
        <v>20496.424999999999</v>
      </c>
      <c r="J12" s="5">
        <v>24855.178</v>
      </c>
      <c r="K12" s="5">
        <v>23030.097000000002</v>
      </c>
      <c r="L12" s="5">
        <v>12837.457</v>
      </c>
      <c r="O12" s="370"/>
      <c r="P12" s="370"/>
      <c r="Q12" s="370"/>
      <c r="R12" s="370"/>
      <c r="S12" s="370"/>
      <c r="T12" s="396"/>
      <c r="Z12" s="359"/>
    </row>
    <row r="13" spans="1:46" ht="15" customHeight="1">
      <c r="B13" s="57"/>
      <c r="C13" s="57" t="s">
        <v>26</v>
      </c>
      <c r="D13" s="57"/>
      <c r="E13" s="265"/>
      <c r="G13" s="5">
        <v>5441.3220000000001</v>
      </c>
      <c r="H13" s="5">
        <v>7176.973</v>
      </c>
      <c r="I13" s="5">
        <v>7843.732</v>
      </c>
      <c r="J13" s="5">
        <v>7505.9989999999998</v>
      </c>
      <c r="K13" s="5">
        <v>7640.875</v>
      </c>
      <c r="L13" s="5">
        <v>4072.444</v>
      </c>
      <c r="O13" s="370"/>
      <c r="P13" s="370"/>
      <c r="Q13" s="370"/>
      <c r="R13" s="370"/>
      <c r="S13" s="370"/>
      <c r="T13" s="396"/>
      <c r="Z13" s="359"/>
    </row>
    <row r="14" spans="1:46" ht="15" customHeight="1">
      <c r="B14" s="57"/>
      <c r="C14" s="58" t="s">
        <v>31</v>
      </c>
      <c r="D14" s="58"/>
      <c r="E14" s="265"/>
      <c r="F14" s="56"/>
      <c r="G14" s="5">
        <v>10944.108</v>
      </c>
      <c r="H14" s="5">
        <v>11797.272000000001</v>
      </c>
      <c r="I14" s="5">
        <v>11114.383</v>
      </c>
      <c r="J14" s="5">
        <v>9294.7139999999999</v>
      </c>
      <c r="K14" s="5">
        <v>8328.3019999999997</v>
      </c>
      <c r="L14" s="5">
        <v>7502.9960000000001</v>
      </c>
      <c r="O14" s="370"/>
      <c r="P14" s="370"/>
      <c r="Q14" s="370"/>
      <c r="R14" s="370"/>
      <c r="S14" s="370"/>
      <c r="T14" s="396"/>
      <c r="Z14" s="359"/>
    </row>
    <row r="15" spans="1:46" ht="15" customHeight="1">
      <c r="B15" s="57"/>
      <c r="C15" s="57" t="s">
        <v>29</v>
      </c>
      <c r="D15" s="57"/>
      <c r="E15" s="265"/>
      <c r="G15" s="5">
        <v>8778.8330000000005</v>
      </c>
      <c r="H15" s="5">
        <v>8808.0810000000001</v>
      </c>
      <c r="I15" s="5">
        <v>8684.1990000000005</v>
      </c>
      <c r="J15" s="5">
        <v>9104.4269999999997</v>
      </c>
      <c r="K15" s="5">
        <v>8198.2150000000001</v>
      </c>
      <c r="L15" s="5">
        <v>4956.3440000000001</v>
      </c>
      <c r="O15" s="370"/>
      <c r="P15" s="370"/>
      <c r="Q15" s="370"/>
      <c r="R15" s="370"/>
      <c r="S15" s="370"/>
      <c r="T15" s="396"/>
      <c r="Z15" s="359"/>
    </row>
    <row r="16" spans="1:46" ht="15" customHeight="1">
      <c r="B16" s="57"/>
      <c r="C16" s="57" t="s">
        <v>34</v>
      </c>
      <c r="D16" s="57"/>
      <c r="E16" s="265"/>
      <c r="G16" s="5">
        <v>2588.9479999999999</v>
      </c>
      <c r="H16" s="5">
        <v>2976.7930000000001</v>
      </c>
      <c r="I16" s="5">
        <v>3677.2170000000001</v>
      </c>
      <c r="J16" s="5">
        <v>3356.489</v>
      </c>
      <c r="K16" s="5">
        <v>2975.5070000000001</v>
      </c>
      <c r="L16" s="5">
        <v>3093.2660000000001</v>
      </c>
      <c r="O16" s="370"/>
      <c r="P16" s="370"/>
      <c r="Q16" s="370"/>
      <c r="R16" s="370"/>
      <c r="S16" s="370"/>
      <c r="T16" s="397"/>
      <c r="Z16" s="359"/>
    </row>
    <row r="17" spans="1:26" ht="15" customHeight="1">
      <c r="B17" s="57"/>
      <c r="C17" s="58" t="s">
        <v>32</v>
      </c>
      <c r="D17" s="58"/>
      <c r="E17" s="265"/>
      <c r="F17" s="56"/>
      <c r="G17" s="5">
        <v>6946.7359999999999</v>
      </c>
      <c r="H17" s="5">
        <v>8156.0050000000001</v>
      </c>
      <c r="I17" s="5">
        <v>6700.34</v>
      </c>
      <c r="J17" s="5">
        <v>6349.4470000000001</v>
      </c>
      <c r="K17" s="5">
        <v>4389.4430000000002</v>
      </c>
      <c r="L17" s="5">
        <v>3616</v>
      </c>
      <c r="O17" s="370"/>
      <c r="P17" s="370"/>
      <c r="Q17" s="370"/>
      <c r="R17" s="370"/>
      <c r="S17" s="370"/>
      <c r="T17" s="396"/>
      <c r="Z17" s="359"/>
    </row>
    <row r="18" spans="1:26" ht="15" customHeight="1">
      <c r="B18" s="57"/>
      <c r="C18" s="57" t="s">
        <v>89</v>
      </c>
      <c r="D18" s="57"/>
      <c r="E18" s="265"/>
      <c r="G18" s="5">
        <v>1853.857</v>
      </c>
      <c r="H18" s="5">
        <v>1629.079</v>
      </c>
      <c r="I18" s="5">
        <v>1991.961</v>
      </c>
      <c r="J18" s="5">
        <v>2162.3319999999999</v>
      </c>
      <c r="K18" s="5">
        <v>3174.3710000000001</v>
      </c>
      <c r="L18" s="5">
        <v>1953.4</v>
      </c>
      <c r="O18" s="370"/>
      <c r="P18" s="370"/>
      <c r="Q18" s="370"/>
      <c r="R18" s="370"/>
      <c r="S18" s="370"/>
      <c r="T18" s="396"/>
      <c r="Z18" s="359"/>
    </row>
    <row r="19" spans="1:26" ht="15" customHeight="1">
      <c r="B19" s="57"/>
      <c r="C19" s="57" t="s">
        <v>25</v>
      </c>
      <c r="D19" s="57"/>
      <c r="E19" s="265"/>
      <c r="G19" s="5">
        <v>1462.9449999999999</v>
      </c>
      <c r="H19" s="5">
        <v>2192.4740000000002</v>
      </c>
      <c r="I19" s="5">
        <v>2434.8240000000001</v>
      </c>
      <c r="J19" s="5">
        <v>1929.2819999999999</v>
      </c>
      <c r="K19" s="5">
        <v>1699.7239999999999</v>
      </c>
      <c r="L19" s="5">
        <v>225.62700000000001</v>
      </c>
      <c r="O19" s="370"/>
      <c r="P19" s="370"/>
      <c r="Q19" s="370"/>
      <c r="R19" s="370"/>
      <c r="S19" s="370"/>
      <c r="T19" s="398"/>
      <c r="Z19" s="359"/>
    </row>
    <row r="20" spans="1:26" ht="15" customHeight="1">
      <c r="B20" s="57"/>
      <c r="C20" s="58" t="s">
        <v>63</v>
      </c>
      <c r="D20" s="58"/>
      <c r="E20" s="265"/>
      <c r="F20" s="56"/>
      <c r="G20" s="5">
        <v>5834.027</v>
      </c>
      <c r="H20" s="5">
        <v>5648.7510000000002</v>
      </c>
      <c r="I20" s="5">
        <v>5850.9170000000004</v>
      </c>
      <c r="J20" s="5">
        <v>5992.1220000000003</v>
      </c>
      <c r="K20" s="5">
        <v>5843.4570000000003</v>
      </c>
      <c r="L20" s="5">
        <v>3659.2359999999999</v>
      </c>
      <c r="O20" s="370"/>
      <c r="P20" s="370"/>
      <c r="Q20" s="370"/>
      <c r="R20" s="370"/>
      <c r="S20" s="370"/>
      <c r="Z20" s="359"/>
    </row>
    <row r="21" spans="1:26" ht="15" customHeight="1">
      <c r="B21" s="57"/>
      <c r="C21" s="57" t="s">
        <v>27</v>
      </c>
      <c r="D21" s="57"/>
      <c r="E21" s="265"/>
      <c r="G21" s="5">
        <v>1662.412</v>
      </c>
      <c r="H21" s="5">
        <v>1771.85</v>
      </c>
      <c r="I21" s="5">
        <v>2385.5940000000001</v>
      </c>
      <c r="J21" s="5">
        <v>2778.779</v>
      </c>
      <c r="K21" s="5">
        <v>2605.1289999999999</v>
      </c>
      <c r="L21" s="5">
        <v>1012.372</v>
      </c>
      <c r="O21" s="370"/>
      <c r="P21" s="370"/>
      <c r="Q21" s="370"/>
      <c r="R21" s="370"/>
      <c r="S21" s="370"/>
      <c r="Z21" s="359"/>
    </row>
    <row r="22" spans="1:26" ht="15" customHeight="1">
      <c r="B22" s="57"/>
      <c r="C22" s="57" t="s">
        <v>111</v>
      </c>
      <c r="D22" s="57"/>
      <c r="E22" s="265"/>
      <c r="G22" s="5">
        <v>2193.0430000000001</v>
      </c>
      <c r="H22" s="5">
        <v>2067.4389999999999</v>
      </c>
      <c r="I22" s="5">
        <v>1915.6010000000001</v>
      </c>
      <c r="J22" s="5">
        <v>1589.942</v>
      </c>
      <c r="K22" s="5">
        <v>1746.239</v>
      </c>
      <c r="L22" s="5">
        <v>1294.614</v>
      </c>
      <c r="O22" s="370"/>
      <c r="P22" s="370"/>
      <c r="Q22" s="370"/>
      <c r="R22" s="370"/>
      <c r="S22" s="370"/>
      <c r="Z22" s="359"/>
    </row>
    <row r="23" spans="1:26" ht="15" customHeight="1">
      <c r="B23" s="57"/>
      <c r="C23" s="58" t="s">
        <v>110</v>
      </c>
      <c r="D23" s="58"/>
      <c r="E23" s="265"/>
      <c r="F23" s="56"/>
      <c r="G23" s="5">
        <v>1615.374</v>
      </c>
      <c r="H23" s="5">
        <v>3316.444</v>
      </c>
      <c r="I23" s="5">
        <v>4258.6610000000001</v>
      </c>
      <c r="J23" s="5">
        <v>4242.7820000000002</v>
      </c>
      <c r="K23" s="5">
        <v>4613.0720000000001</v>
      </c>
      <c r="L23" s="5">
        <v>1494.59</v>
      </c>
      <c r="O23" s="370"/>
      <c r="P23" s="370"/>
      <c r="Q23" s="370"/>
      <c r="R23" s="370"/>
      <c r="S23" s="370"/>
      <c r="T23" s="399"/>
      <c r="Z23" s="359"/>
    </row>
    <row r="24" spans="1:26" ht="15" customHeight="1">
      <c r="B24" s="57"/>
      <c r="C24" s="57" t="s">
        <v>103</v>
      </c>
      <c r="D24" s="57"/>
      <c r="E24" s="265"/>
      <c r="G24" s="5">
        <v>245.06200000000001</v>
      </c>
      <c r="H24" s="5">
        <v>287.39699999999999</v>
      </c>
      <c r="I24" s="5">
        <v>349.02699999999999</v>
      </c>
      <c r="J24" s="5">
        <v>235.83799999999999</v>
      </c>
      <c r="K24" s="5">
        <v>267.464</v>
      </c>
      <c r="L24" s="5">
        <v>101.515</v>
      </c>
      <c r="O24" s="370"/>
      <c r="P24" s="370"/>
      <c r="Q24" s="370"/>
      <c r="R24" s="370"/>
      <c r="S24" s="370"/>
      <c r="Z24" s="359"/>
    </row>
    <row r="25" spans="1:26" ht="15" customHeight="1">
      <c r="B25" s="57"/>
      <c r="C25" s="58" t="s">
        <v>105</v>
      </c>
      <c r="D25" s="58"/>
      <c r="E25" s="265"/>
      <c r="F25" s="56"/>
      <c r="G25" s="5">
        <v>197.63300000000001</v>
      </c>
      <c r="H25" s="5">
        <v>298.52699999999999</v>
      </c>
      <c r="I25" s="5">
        <v>222.03800000000001</v>
      </c>
      <c r="J25" s="5">
        <v>243.64400000000001</v>
      </c>
      <c r="K25" s="5">
        <v>197.12200000000001</v>
      </c>
      <c r="L25" s="5">
        <v>121.788</v>
      </c>
      <c r="O25" s="370"/>
      <c r="P25" s="370"/>
      <c r="Q25" s="370"/>
      <c r="R25" s="370"/>
      <c r="S25" s="370"/>
      <c r="T25" s="399"/>
      <c r="Z25" s="359"/>
    </row>
    <row r="26" spans="1:26" ht="15" customHeight="1">
      <c r="B26" s="57"/>
      <c r="C26" s="57" t="s">
        <v>33</v>
      </c>
      <c r="D26" s="57"/>
      <c r="E26" s="265"/>
      <c r="G26" s="5">
        <v>516.82299999999998</v>
      </c>
      <c r="H26" s="5">
        <v>462.67200000000003</v>
      </c>
      <c r="I26" s="5">
        <v>450.36</v>
      </c>
      <c r="J26" s="5">
        <v>437.81299999999999</v>
      </c>
      <c r="K26" s="5">
        <v>619.25599999999997</v>
      </c>
      <c r="L26" s="5">
        <v>562.38300000000004</v>
      </c>
      <c r="O26" s="370"/>
      <c r="P26" s="370"/>
      <c r="Q26" s="370"/>
      <c r="R26" s="370"/>
      <c r="S26" s="370"/>
      <c r="T26" s="399"/>
      <c r="Z26" s="359"/>
    </row>
    <row r="27" spans="1:26" ht="15" customHeight="1">
      <c r="B27" s="57"/>
      <c r="C27" s="57" t="s">
        <v>102</v>
      </c>
      <c r="D27" s="57"/>
      <c r="E27" s="265"/>
      <c r="G27" s="5">
        <v>120.76600000000001</v>
      </c>
      <c r="H27" s="5">
        <v>93.358999999999995</v>
      </c>
      <c r="I27" s="5">
        <v>124.791</v>
      </c>
      <c r="J27" s="5">
        <v>121.58499999999999</v>
      </c>
      <c r="K27" s="5">
        <v>141.51900000000001</v>
      </c>
      <c r="L27" s="5">
        <v>140.34800000000001</v>
      </c>
      <c r="O27" s="370"/>
      <c r="P27" s="370"/>
      <c r="Q27" s="370"/>
      <c r="R27" s="370"/>
      <c r="S27" s="370"/>
      <c r="Z27" s="359"/>
    </row>
    <row r="28" spans="1:26" ht="15" customHeight="1">
      <c r="A28" s="56"/>
      <c r="B28" s="63"/>
      <c r="C28" s="57" t="s">
        <v>68</v>
      </c>
      <c r="D28" s="57"/>
      <c r="E28" s="265"/>
      <c r="G28" s="5">
        <v>190.27799999999999</v>
      </c>
      <c r="H28" s="5">
        <v>174.56399999999999</v>
      </c>
      <c r="I28" s="5">
        <v>130.58799999999999</v>
      </c>
      <c r="J28" s="5">
        <v>117.667</v>
      </c>
      <c r="K28" s="5">
        <v>129.28200000000001</v>
      </c>
      <c r="L28" s="5">
        <v>99.981999999999999</v>
      </c>
      <c r="O28" s="370"/>
      <c r="P28" s="370"/>
      <c r="Q28" s="370"/>
      <c r="R28" s="370"/>
      <c r="S28" s="370"/>
      <c r="Z28" s="359"/>
    </row>
    <row r="29" spans="1:26" ht="15" customHeight="1">
      <c r="B29" s="57"/>
      <c r="C29" s="57" t="s">
        <v>112</v>
      </c>
      <c r="D29" s="57"/>
      <c r="E29" s="265"/>
      <c r="G29" s="5">
        <v>393.952</v>
      </c>
      <c r="H29" s="5">
        <v>472.82799999999997</v>
      </c>
      <c r="I29" s="5">
        <v>315.49700000000001</v>
      </c>
      <c r="J29" s="5">
        <v>365.733</v>
      </c>
      <c r="K29" s="5">
        <v>383.649</v>
      </c>
      <c r="L29" s="5">
        <v>237.3</v>
      </c>
      <c r="O29" s="370"/>
      <c r="P29" s="370"/>
      <c r="Q29" s="370"/>
      <c r="R29" s="370"/>
      <c r="S29" s="370"/>
      <c r="Z29" s="359"/>
    </row>
    <row r="30" spans="1:26" ht="15" customHeight="1">
      <c r="B30" s="284"/>
      <c r="C30" s="57" t="s">
        <v>36</v>
      </c>
      <c r="D30" s="57"/>
      <c r="E30" s="265"/>
      <c r="G30" s="5">
        <v>202.84</v>
      </c>
      <c r="H30" s="5">
        <v>240.64099999999999</v>
      </c>
      <c r="I30" s="5">
        <v>239.04400000000001</v>
      </c>
      <c r="J30" s="5">
        <v>204.268</v>
      </c>
      <c r="K30" s="5">
        <v>268.45499999999998</v>
      </c>
      <c r="L30" s="5">
        <v>228.982</v>
      </c>
      <c r="O30" s="370"/>
      <c r="P30" s="370"/>
      <c r="Q30" s="370"/>
      <c r="R30" s="370"/>
      <c r="S30" s="370"/>
      <c r="Z30" s="359"/>
    </row>
    <row r="31" spans="1:26" ht="15" customHeight="1">
      <c r="A31" s="56"/>
      <c r="B31" s="63"/>
      <c r="C31" s="57" t="s">
        <v>106</v>
      </c>
      <c r="D31" s="57"/>
      <c r="E31" s="265"/>
      <c r="G31" s="5">
        <v>83.32</v>
      </c>
      <c r="H31" s="5">
        <v>75.25</v>
      </c>
      <c r="I31" s="5">
        <v>123.20399999999999</v>
      </c>
      <c r="J31" s="5">
        <v>50.219000000000001</v>
      </c>
      <c r="K31" s="5">
        <v>111.205</v>
      </c>
      <c r="L31" s="5">
        <v>25.524000000000001</v>
      </c>
      <c r="O31" s="370"/>
      <c r="P31" s="370"/>
      <c r="Q31" s="370"/>
      <c r="R31" s="370"/>
      <c r="S31" s="370"/>
      <c r="Z31" s="359"/>
    </row>
    <row r="32" spans="1:26" ht="15" customHeight="1">
      <c r="A32" s="56"/>
      <c r="B32" s="63"/>
      <c r="C32" s="57" t="s">
        <v>35</v>
      </c>
      <c r="D32" s="57"/>
      <c r="E32" s="265"/>
      <c r="G32" s="5">
        <v>387.92700000000002</v>
      </c>
      <c r="H32" s="5">
        <v>270.68200000000002</v>
      </c>
      <c r="I32" s="5">
        <v>225.59700000000001</v>
      </c>
      <c r="J32" s="5">
        <v>197.37299999999999</v>
      </c>
      <c r="K32" s="5">
        <v>256.20999999999998</v>
      </c>
      <c r="L32" s="5">
        <v>239.702</v>
      </c>
      <c r="O32" s="370"/>
      <c r="P32" s="370"/>
      <c r="Q32" s="370"/>
      <c r="R32" s="370"/>
      <c r="S32" s="370"/>
      <c r="Z32" s="359"/>
    </row>
    <row r="33" spans="1:46" ht="15" customHeight="1">
      <c r="B33" s="57"/>
      <c r="C33" s="57" t="s">
        <v>66</v>
      </c>
      <c r="D33" s="57"/>
      <c r="E33" s="265"/>
      <c r="G33" s="5">
        <v>46.795999999999999</v>
      </c>
      <c r="H33" s="5">
        <v>76.066999999999993</v>
      </c>
      <c r="I33" s="5">
        <v>105.696</v>
      </c>
      <c r="J33" s="5">
        <v>93.599000000000004</v>
      </c>
      <c r="K33" s="5">
        <v>32.79</v>
      </c>
      <c r="L33" s="5">
        <v>17.135999999999999</v>
      </c>
      <c r="O33" s="370"/>
      <c r="P33" s="370"/>
      <c r="Q33" s="370"/>
      <c r="R33" s="370"/>
      <c r="S33" s="370"/>
      <c r="Z33" s="359"/>
    </row>
    <row r="34" spans="1:46" ht="15" customHeight="1">
      <c r="B34" s="284"/>
      <c r="C34" s="57" t="s">
        <v>69</v>
      </c>
      <c r="D34" s="57"/>
      <c r="E34" s="265"/>
      <c r="G34" s="5">
        <v>94.301000000000002</v>
      </c>
      <c r="H34" s="5">
        <v>92.692999999999998</v>
      </c>
      <c r="I34" s="5">
        <v>170.733</v>
      </c>
      <c r="J34" s="5">
        <v>116.36499999999999</v>
      </c>
      <c r="K34" s="5">
        <v>116.985</v>
      </c>
      <c r="L34" s="5">
        <v>157.001</v>
      </c>
      <c r="O34" s="370"/>
      <c r="P34" s="370"/>
      <c r="Q34" s="370"/>
      <c r="R34" s="370"/>
      <c r="S34" s="370"/>
      <c r="Z34" s="359"/>
    </row>
    <row r="35" spans="1:46" ht="15" customHeight="1">
      <c r="B35" s="284"/>
      <c r="C35" s="57" t="s">
        <v>67</v>
      </c>
      <c r="D35" s="57"/>
      <c r="E35" s="265"/>
      <c r="G35" s="5">
        <v>53.609000000000002</v>
      </c>
      <c r="H35" s="5">
        <v>27.998999999999999</v>
      </c>
      <c r="I35" s="5">
        <v>97.753</v>
      </c>
      <c r="J35" s="5">
        <v>94.122</v>
      </c>
      <c r="K35" s="5">
        <v>70.751999999999995</v>
      </c>
      <c r="L35" s="5">
        <v>71.241</v>
      </c>
      <c r="O35" s="370"/>
      <c r="P35" s="370"/>
      <c r="Q35" s="370"/>
      <c r="R35" s="370"/>
      <c r="S35" s="370"/>
      <c r="Z35" s="359"/>
    </row>
    <row r="36" spans="1:46" ht="15" customHeight="1">
      <c r="B36" s="57"/>
      <c r="C36" s="57" t="s">
        <v>104</v>
      </c>
      <c r="D36" s="57"/>
      <c r="E36" s="265"/>
      <c r="G36" s="5">
        <v>246.31399999999999</v>
      </c>
      <c r="H36" s="5">
        <v>201.04599999999999</v>
      </c>
      <c r="I36" s="5">
        <v>126.777</v>
      </c>
      <c r="J36" s="5">
        <v>135.28</v>
      </c>
      <c r="K36" s="5">
        <v>78.192999999999998</v>
      </c>
      <c r="L36" s="5">
        <v>65.225999999999999</v>
      </c>
      <c r="O36" s="370"/>
      <c r="P36" s="370"/>
      <c r="Q36" s="370"/>
      <c r="R36" s="370"/>
      <c r="S36" s="370"/>
      <c r="Z36" s="359"/>
    </row>
    <row r="37" spans="1:46" ht="15" customHeight="1">
      <c r="A37" s="56"/>
      <c r="B37" s="63"/>
      <c r="C37" s="58" t="s">
        <v>113</v>
      </c>
      <c r="D37" s="58"/>
      <c r="E37" s="265"/>
      <c r="F37" s="56"/>
      <c r="G37" s="5">
        <v>434.61200000000002</v>
      </c>
      <c r="H37" s="5">
        <v>953.28200000000004</v>
      </c>
      <c r="I37" s="5">
        <v>939.34299999999996</v>
      </c>
      <c r="J37" s="5">
        <v>669.81899999999996</v>
      </c>
      <c r="K37" s="5">
        <f>659.832+0.00099999998928979</f>
        <v>659.83299999998928</v>
      </c>
      <c r="L37" s="5">
        <v>524.971</v>
      </c>
      <c r="O37" s="370"/>
      <c r="P37" s="370"/>
      <c r="Q37" s="370"/>
      <c r="R37" s="370"/>
      <c r="S37" s="370"/>
      <c r="Z37" s="359"/>
    </row>
    <row r="38" spans="1:46" s="17" customFormat="1" ht="7.5" customHeight="1">
      <c r="A38" s="64"/>
      <c r="B38" s="65"/>
      <c r="C38" s="66"/>
      <c r="D38" s="66"/>
      <c r="E38" s="66"/>
      <c r="F38" s="64"/>
      <c r="G38" s="12"/>
      <c r="H38" s="12"/>
      <c r="I38" s="12"/>
      <c r="J38" s="12"/>
      <c r="K38" s="12"/>
      <c r="L38" s="12"/>
      <c r="M38" s="343"/>
      <c r="N38" s="343"/>
      <c r="O38" s="370"/>
      <c r="P38" s="370"/>
      <c r="Q38" s="370"/>
      <c r="R38" s="370"/>
      <c r="S38" s="370"/>
      <c r="T38" s="343"/>
      <c r="U38" s="343"/>
      <c r="V38" s="343"/>
      <c r="W38" s="343"/>
      <c r="X38" s="343"/>
      <c r="Y38" s="343"/>
      <c r="Z38" s="359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</row>
    <row r="39" spans="1:46" s="20" customFormat="1" ht="14.1" customHeight="1">
      <c r="B39" s="67" t="s">
        <v>121</v>
      </c>
      <c r="C39" s="19"/>
      <c r="D39" s="19"/>
      <c r="E39" s="19"/>
      <c r="G39" s="68">
        <v>55003.159</v>
      </c>
      <c r="H39" s="68">
        <v>54371.624000000003</v>
      </c>
      <c r="I39" s="68">
        <v>58956.512999999999</v>
      </c>
      <c r="J39" s="68">
        <v>60960.353999999999</v>
      </c>
      <c r="K39" s="270">
        <v>62438.004999999997</v>
      </c>
      <c r="L39" s="68">
        <v>35901.18</v>
      </c>
      <c r="M39" s="376"/>
      <c r="N39" s="343"/>
      <c r="O39" s="370"/>
      <c r="P39" s="370"/>
      <c r="Q39" s="370"/>
      <c r="R39" s="370"/>
      <c r="S39" s="370"/>
      <c r="T39" s="376"/>
      <c r="U39" s="376"/>
      <c r="V39" s="376"/>
      <c r="W39" s="376"/>
      <c r="X39" s="376"/>
      <c r="Y39" s="376"/>
      <c r="Z39" s="359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6"/>
      <c r="AR39" s="376"/>
      <c r="AS39" s="376"/>
      <c r="AT39" s="376"/>
    </row>
    <row r="40" spans="1:46" ht="14.1" customHeight="1">
      <c r="A40" s="56"/>
      <c r="B40" s="63"/>
      <c r="C40" s="58"/>
      <c r="D40" s="58"/>
      <c r="E40" s="58"/>
      <c r="F40" s="56"/>
      <c r="G40" s="59"/>
      <c r="H40" s="59"/>
      <c r="I40" s="59"/>
      <c r="J40" s="59"/>
      <c r="K40" s="59"/>
      <c r="L40" s="59"/>
      <c r="O40" s="370"/>
      <c r="P40" s="370"/>
      <c r="Q40" s="370"/>
      <c r="R40" s="370"/>
      <c r="S40" s="370"/>
      <c r="Z40" s="359"/>
    </row>
    <row r="41" spans="1:46" s="13" customFormat="1" ht="17.100000000000001" customHeight="1">
      <c r="A41" s="53"/>
      <c r="B41" s="54" t="s">
        <v>124</v>
      </c>
      <c r="C41" s="54"/>
      <c r="D41" s="54"/>
      <c r="E41" s="54"/>
      <c r="F41" s="53"/>
      <c r="G41" s="55">
        <v>18059.256000000001</v>
      </c>
      <c r="H41" s="55">
        <v>17147.824000000001</v>
      </c>
      <c r="I41" s="55">
        <v>21096.355999999996</v>
      </c>
      <c r="J41" s="55">
        <f>SUM(J42:J44)</f>
        <v>21251.821000000004</v>
      </c>
      <c r="K41" s="55">
        <f>SUM(K42:K44)</f>
        <v>25202.218000000001</v>
      </c>
      <c r="L41" s="55">
        <f>SUM(L42:L44)</f>
        <v>33732.241999999998</v>
      </c>
      <c r="M41" s="342"/>
      <c r="N41" s="343"/>
      <c r="O41" s="370"/>
      <c r="P41" s="370"/>
      <c r="Q41" s="370"/>
      <c r="R41" s="370"/>
      <c r="S41" s="370"/>
      <c r="T41" s="342"/>
      <c r="U41" s="342"/>
      <c r="V41" s="342"/>
      <c r="W41" s="342"/>
      <c r="X41" s="342"/>
      <c r="Y41" s="342"/>
      <c r="Z41" s="359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</row>
    <row r="42" spans="1:46" ht="15" customHeight="1">
      <c r="A42" s="56"/>
      <c r="B42" s="63"/>
      <c r="C42" s="57" t="s">
        <v>61</v>
      </c>
      <c r="D42" s="57"/>
      <c r="E42" s="57"/>
      <c r="G42" s="5">
        <v>15956.156000000001</v>
      </c>
      <c r="H42" s="5">
        <v>15050.424000000001</v>
      </c>
      <c r="I42" s="5">
        <v>18244.883999999998</v>
      </c>
      <c r="J42" s="5">
        <v>18985.775000000001</v>
      </c>
      <c r="K42" s="5">
        <v>23107.322</v>
      </c>
      <c r="L42" s="5">
        <v>31520.573</v>
      </c>
      <c r="O42" s="370"/>
      <c r="P42" s="370"/>
      <c r="Q42" s="370"/>
      <c r="R42" s="370"/>
      <c r="S42" s="370"/>
      <c r="Z42" s="359"/>
    </row>
    <row r="43" spans="1:46" ht="15" customHeight="1">
      <c r="B43" s="284"/>
      <c r="C43" s="58" t="s">
        <v>114</v>
      </c>
      <c r="D43" s="58"/>
      <c r="E43" s="58"/>
      <c r="F43" s="56"/>
      <c r="G43" s="5">
        <v>811.13199999999995</v>
      </c>
      <c r="H43" s="5">
        <v>738.17399999999998</v>
      </c>
      <c r="I43" s="5">
        <v>837.47299999999996</v>
      </c>
      <c r="J43" s="5">
        <v>687.37800000000004</v>
      </c>
      <c r="K43" s="5">
        <v>686.15800000000002</v>
      </c>
      <c r="L43" s="5">
        <v>570.76599999999996</v>
      </c>
      <c r="O43" s="370"/>
      <c r="P43" s="370"/>
      <c r="Q43" s="370"/>
      <c r="R43" s="370"/>
      <c r="S43" s="370"/>
      <c r="Z43" s="359"/>
    </row>
    <row r="44" spans="1:46" ht="15" customHeight="1">
      <c r="A44" s="56"/>
      <c r="B44" s="63"/>
      <c r="C44" s="58" t="s">
        <v>125</v>
      </c>
      <c r="D44" s="58"/>
      <c r="E44" s="58"/>
      <c r="F44" s="56"/>
      <c r="G44" s="5">
        <v>1291.9680000000001</v>
      </c>
      <c r="H44" s="5">
        <v>1359.2260000000001</v>
      </c>
      <c r="I44" s="5">
        <v>2013.999</v>
      </c>
      <c r="J44" s="5">
        <v>1578.6679999999999</v>
      </c>
      <c r="K44" s="5">
        <v>1408.7380000000001</v>
      </c>
      <c r="L44" s="5">
        <v>1640.903</v>
      </c>
      <c r="O44" s="370"/>
      <c r="P44" s="370"/>
      <c r="Q44" s="370"/>
      <c r="R44" s="370"/>
      <c r="S44" s="370"/>
      <c r="Z44" s="359"/>
    </row>
    <row r="45" spans="1:46" ht="14.1" customHeight="1">
      <c r="A45" s="56"/>
      <c r="B45" s="63"/>
      <c r="C45" s="58"/>
      <c r="D45" s="58"/>
      <c r="E45" s="58"/>
      <c r="F45" s="56"/>
      <c r="G45" s="70"/>
      <c r="H45" s="70"/>
      <c r="I45" s="70"/>
      <c r="J45" s="59"/>
      <c r="K45" s="59"/>
      <c r="L45" s="70"/>
      <c r="O45" s="370"/>
      <c r="P45" s="370"/>
      <c r="Q45" s="370"/>
      <c r="R45" s="370"/>
      <c r="S45" s="370"/>
      <c r="Z45" s="359"/>
    </row>
    <row r="46" spans="1:46" s="13" customFormat="1" ht="17.100000000000001" customHeight="1">
      <c r="A46" s="53"/>
      <c r="B46" s="54" t="s">
        <v>37</v>
      </c>
      <c r="C46" s="54"/>
      <c r="D46" s="54"/>
      <c r="E46" s="54"/>
      <c r="F46" s="53"/>
      <c r="G46" s="55">
        <v>24113.092000000001</v>
      </c>
      <c r="H46" s="55">
        <v>25311.4</v>
      </c>
      <c r="I46" s="55">
        <v>28885.280000000002</v>
      </c>
      <c r="J46" s="55">
        <f>SUM(J47:J60)</f>
        <v>27449.148000000005</v>
      </c>
      <c r="K46" s="55">
        <f>SUM(K47:K60)</f>
        <v>27583.906999999999</v>
      </c>
      <c r="L46" s="55">
        <f>SUM(L47:L60)</f>
        <v>23442.454000000002</v>
      </c>
      <c r="M46" s="342"/>
      <c r="N46" s="343"/>
      <c r="O46" s="370"/>
      <c r="P46" s="370"/>
      <c r="Q46" s="370"/>
      <c r="R46" s="370"/>
      <c r="S46" s="370"/>
      <c r="T46" s="342"/>
      <c r="U46" s="342"/>
      <c r="V46" s="342"/>
      <c r="W46" s="342"/>
      <c r="X46" s="342"/>
      <c r="Y46" s="342"/>
      <c r="Z46" s="359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</row>
    <row r="47" spans="1:46" ht="15" customHeight="1">
      <c r="A47" s="56"/>
      <c r="B47" s="57"/>
      <c r="C47" s="58" t="s">
        <v>62</v>
      </c>
      <c r="D47" s="58"/>
      <c r="E47" s="266"/>
      <c r="F47" s="56"/>
      <c r="G47" s="5">
        <v>9721.9660000000003</v>
      </c>
      <c r="H47" s="5">
        <v>9221.5470000000005</v>
      </c>
      <c r="I47" s="5">
        <v>9863.1550000000007</v>
      </c>
      <c r="J47" s="5">
        <v>10866.8</v>
      </c>
      <c r="K47" s="5">
        <v>10521.32</v>
      </c>
      <c r="L47" s="5">
        <v>8572.4359999999997</v>
      </c>
      <c r="O47" s="370"/>
      <c r="P47" s="370"/>
      <c r="Q47" s="370"/>
      <c r="R47" s="370"/>
      <c r="S47" s="370"/>
      <c r="Z47" s="359"/>
    </row>
    <row r="48" spans="1:46" ht="15" customHeight="1">
      <c r="B48" s="57"/>
      <c r="C48" s="57" t="s">
        <v>39</v>
      </c>
      <c r="D48" s="57"/>
      <c r="E48" s="266"/>
      <c r="G48" s="5">
        <v>3054.404</v>
      </c>
      <c r="H48" s="5">
        <v>4171.5709999999999</v>
      </c>
      <c r="I48" s="5">
        <v>4546.4849999999997</v>
      </c>
      <c r="J48" s="5">
        <v>4717.6319999999996</v>
      </c>
      <c r="K48" s="5">
        <v>4122.2879999999996</v>
      </c>
      <c r="L48" s="5">
        <v>3057.627</v>
      </c>
      <c r="O48" s="370"/>
      <c r="P48" s="370"/>
      <c r="Q48" s="370"/>
      <c r="R48" s="370"/>
      <c r="S48" s="370"/>
      <c r="Z48" s="359"/>
    </row>
    <row r="49" spans="1:46" ht="15" customHeight="1">
      <c r="B49" s="57"/>
      <c r="C49" s="58" t="s">
        <v>40</v>
      </c>
      <c r="D49" s="58"/>
      <c r="E49" s="266"/>
      <c r="F49" s="56"/>
      <c r="G49" s="5">
        <v>2598.9229999999998</v>
      </c>
      <c r="H49" s="5">
        <v>2287.8330000000001</v>
      </c>
      <c r="I49" s="5">
        <v>2188.3069999999998</v>
      </c>
      <c r="J49" s="5">
        <v>2348.098</v>
      </c>
      <c r="K49" s="5">
        <v>2999.3870000000002</v>
      </c>
      <c r="L49" s="5">
        <v>2375.3589999999999</v>
      </c>
      <c r="O49" s="370"/>
      <c r="P49" s="370"/>
      <c r="Q49" s="370"/>
      <c r="R49" s="370"/>
      <c r="S49" s="370"/>
      <c r="Z49" s="359"/>
    </row>
    <row r="50" spans="1:46" ht="15" customHeight="1">
      <c r="B50" s="57"/>
      <c r="C50" s="57" t="s">
        <v>41</v>
      </c>
      <c r="D50" s="57"/>
      <c r="E50" s="266"/>
      <c r="G50" s="5">
        <v>1517.2190000000001</v>
      </c>
      <c r="H50" s="5">
        <v>1368.8789999999999</v>
      </c>
      <c r="I50" s="5">
        <v>1338.874</v>
      </c>
      <c r="J50" s="5">
        <v>1609.0530000000001</v>
      </c>
      <c r="K50" s="5">
        <v>1480.8820000000001</v>
      </c>
      <c r="L50" s="5">
        <v>1836.1679999999999</v>
      </c>
      <c r="O50" s="370"/>
      <c r="P50" s="370"/>
      <c r="Q50" s="370"/>
      <c r="R50" s="370"/>
      <c r="S50" s="370"/>
      <c r="Z50" s="359"/>
    </row>
    <row r="51" spans="1:46" ht="15" customHeight="1">
      <c r="B51" s="57"/>
      <c r="C51" s="58" t="s">
        <v>42</v>
      </c>
      <c r="D51" s="58"/>
      <c r="E51" s="266"/>
      <c r="F51" s="56"/>
      <c r="G51" s="5">
        <v>682.37300000000005</v>
      </c>
      <c r="H51" s="5">
        <v>771.928</v>
      </c>
      <c r="I51" s="5">
        <v>1012.9109999999999</v>
      </c>
      <c r="J51" s="5">
        <v>1396.5740000000001</v>
      </c>
      <c r="K51" s="5">
        <v>1454.607</v>
      </c>
      <c r="L51" s="5">
        <v>1394.808</v>
      </c>
      <c r="O51" s="370"/>
      <c r="P51" s="370"/>
      <c r="Q51" s="370"/>
      <c r="R51" s="370"/>
      <c r="S51" s="370"/>
      <c r="Z51" s="359"/>
    </row>
    <row r="52" spans="1:46" ht="15" customHeight="1">
      <c r="A52" s="56"/>
      <c r="B52" s="57"/>
      <c r="C52" s="58" t="s">
        <v>64</v>
      </c>
      <c r="D52" s="58"/>
      <c r="E52" s="266"/>
      <c r="F52" s="56"/>
      <c r="G52" s="5">
        <v>254.74100000000001</v>
      </c>
      <c r="H52" s="5">
        <v>191.20599999999999</v>
      </c>
      <c r="I52" s="5">
        <v>195.59800000000001</v>
      </c>
      <c r="J52" s="5">
        <v>236.65100000000001</v>
      </c>
      <c r="K52" s="5">
        <v>216.386</v>
      </c>
      <c r="L52" s="5">
        <v>183.71299999999999</v>
      </c>
      <c r="O52" s="370"/>
      <c r="P52" s="370"/>
      <c r="Q52" s="370"/>
      <c r="R52" s="370"/>
      <c r="S52" s="370"/>
      <c r="Z52" s="359"/>
    </row>
    <row r="53" spans="1:46" ht="15" customHeight="1">
      <c r="B53" s="57"/>
      <c r="C53" s="57" t="s">
        <v>38</v>
      </c>
      <c r="D53" s="57"/>
      <c r="E53" s="266"/>
      <c r="G53" s="5">
        <v>1853.8050000000001</v>
      </c>
      <c r="H53" s="5">
        <v>2039.144</v>
      </c>
      <c r="I53" s="5">
        <v>3046.6370000000002</v>
      </c>
      <c r="J53" s="5">
        <v>1951.096</v>
      </c>
      <c r="K53" s="5">
        <v>2278.3879999999999</v>
      </c>
      <c r="L53" s="5">
        <v>1871.883</v>
      </c>
      <c r="O53" s="370"/>
      <c r="P53" s="370"/>
      <c r="Q53" s="370"/>
      <c r="R53" s="370"/>
      <c r="S53" s="370"/>
      <c r="Z53" s="359"/>
    </row>
    <row r="54" spans="1:46" ht="15" customHeight="1">
      <c r="A54" s="56"/>
      <c r="B54" s="57"/>
      <c r="C54" s="58" t="s">
        <v>101</v>
      </c>
      <c r="D54" s="58"/>
      <c r="E54" s="266"/>
      <c r="F54" s="56"/>
      <c r="G54" s="5">
        <v>550.58000000000004</v>
      </c>
      <c r="H54" s="5">
        <v>566.35199999999998</v>
      </c>
      <c r="I54" s="5">
        <v>572.928</v>
      </c>
      <c r="J54" s="5">
        <v>440.84300000000002</v>
      </c>
      <c r="K54" s="5">
        <v>629.08600000000001</v>
      </c>
      <c r="L54" s="5">
        <v>608.76</v>
      </c>
      <c r="O54" s="370"/>
      <c r="P54" s="370"/>
      <c r="Q54" s="370"/>
      <c r="R54" s="370"/>
      <c r="S54" s="370"/>
      <c r="Z54" s="359"/>
    </row>
    <row r="55" spans="1:46" ht="15" customHeight="1">
      <c r="A55" s="56"/>
      <c r="B55" s="57"/>
      <c r="C55" s="57" t="s">
        <v>70</v>
      </c>
      <c r="D55" s="57"/>
      <c r="E55" s="266"/>
      <c r="G55" s="5">
        <v>331.47800000000001</v>
      </c>
      <c r="H55" s="5">
        <v>587.37900000000002</v>
      </c>
      <c r="I55" s="5">
        <v>788.4</v>
      </c>
      <c r="J55" s="5">
        <v>526.77200000000005</v>
      </c>
      <c r="K55" s="5">
        <v>385.57900000000001</v>
      </c>
      <c r="L55" s="5">
        <v>408.02</v>
      </c>
      <c r="O55" s="370"/>
      <c r="P55" s="370"/>
      <c r="Q55" s="370"/>
      <c r="R55" s="370"/>
      <c r="S55" s="370"/>
      <c r="Z55" s="359"/>
    </row>
    <row r="56" spans="1:46" ht="15" customHeight="1">
      <c r="A56" s="56"/>
      <c r="B56" s="57"/>
      <c r="C56" s="58" t="s">
        <v>100</v>
      </c>
      <c r="D56" s="58"/>
      <c r="E56" s="266"/>
      <c r="F56" s="56"/>
      <c r="G56" s="5">
        <v>581.24599999999998</v>
      </c>
      <c r="H56" s="5">
        <v>396.49700000000001</v>
      </c>
      <c r="I56" s="5">
        <v>475.06200000000001</v>
      </c>
      <c r="J56" s="5">
        <v>469.28100000000001</v>
      </c>
      <c r="K56" s="5">
        <v>572.36300000000006</v>
      </c>
      <c r="L56" s="5">
        <v>500.298</v>
      </c>
      <c r="O56" s="370"/>
      <c r="P56" s="370"/>
      <c r="Q56" s="370"/>
      <c r="R56" s="370"/>
      <c r="S56" s="370"/>
      <c r="Z56" s="359"/>
    </row>
    <row r="57" spans="1:46" ht="15" customHeight="1">
      <c r="A57" s="56"/>
      <c r="B57" s="57"/>
      <c r="C57" s="57" t="s">
        <v>43</v>
      </c>
      <c r="D57" s="57"/>
      <c r="E57" s="266"/>
      <c r="G57" s="5">
        <v>1053.778</v>
      </c>
      <c r="H57" s="5">
        <v>1182.5050000000001</v>
      </c>
      <c r="I57" s="5">
        <v>1460.404</v>
      </c>
      <c r="J57" s="5">
        <v>957.50699999999995</v>
      </c>
      <c r="K57" s="5">
        <v>839.61900000000003</v>
      </c>
      <c r="L57" s="5">
        <v>686.13</v>
      </c>
      <c r="O57" s="370"/>
      <c r="P57" s="370"/>
      <c r="Q57" s="370"/>
      <c r="R57" s="370"/>
      <c r="S57" s="370"/>
      <c r="Z57" s="359"/>
    </row>
    <row r="58" spans="1:46" ht="15" customHeight="1">
      <c r="B58" s="57"/>
      <c r="C58" s="58" t="s">
        <v>115</v>
      </c>
      <c r="D58" s="58"/>
      <c r="E58" s="266"/>
      <c r="F58" s="56"/>
      <c r="G58" s="5">
        <v>294.91000000000003</v>
      </c>
      <c r="H58" s="5">
        <v>481.50599999999997</v>
      </c>
      <c r="I58" s="5">
        <v>292.142</v>
      </c>
      <c r="J58" s="5">
        <v>288.79899999999998</v>
      </c>
      <c r="K58" s="5">
        <v>444.65600000000001</v>
      </c>
      <c r="L58" s="5">
        <v>280.83300000000003</v>
      </c>
      <c r="O58" s="370"/>
      <c r="P58" s="370"/>
      <c r="Q58" s="370"/>
      <c r="R58" s="370"/>
      <c r="S58" s="370"/>
      <c r="Z58" s="359"/>
    </row>
    <row r="59" spans="1:46" ht="15" customHeight="1">
      <c r="A59" s="56"/>
      <c r="B59" s="57"/>
      <c r="C59" s="57" t="s">
        <v>65</v>
      </c>
      <c r="D59" s="57"/>
      <c r="E59" s="266"/>
      <c r="G59" s="5">
        <v>74.256</v>
      </c>
      <c r="H59" s="5">
        <v>106.06399999999999</v>
      </c>
      <c r="I59" s="5">
        <v>86.897999999999996</v>
      </c>
      <c r="J59" s="5">
        <v>86.643000000000001</v>
      </c>
      <c r="K59" s="5">
        <v>133.518</v>
      </c>
      <c r="L59" s="5">
        <v>102.989</v>
      </c>
      <c r="O59" s="370"/>
      <c r="P59" s="370"/>
      <c r="Q59" s="370"/>
      <c r="R59" s="370"/>
      <c r="S59" s="370"/>
      <c r="Z59" s="359"/>
    </row>
    <row r="60" spans="1:46" ht="15" customHeight="1">
      <c r="A60" s="56"/>
      <c r="B60" s="63"/>
      <c r="C60" s="58" t="s">
        <v>116</v>
      </c>
      <c r="D60" s="58"/>
      <c r="E60" s="266"/>
      <c r="F60" s="56"/>
      <c r="G60" s="5">
        <v>1543.4130000000041</v>
      </c>
      <c r="H60" s="5">
        <v>1938.989</v>
      </c>
      <c r="I60" s="5">
        <v>3017.4789999999998</v>
      </c>
      <c r="J60" s="5">
        <v>1553.3989999999999</v>
      </c>
      <c r="K60" s="5">
        <v>1505.828</v>
      </c>
      <c r="L60" s="5">
        <v>1563.43</v>
      </c>
      <c r="O60" s="370"/>
      <c r="P60" s="370"/>
      <c r="Q60" s="370"/>
      <c r="R60" s="370"/>
      <c r="S60" s="370"/>
      <c r="Z60" s="359"/>
    </row>
    <row r="61" spans="1:46" s="17" customFormat="1" ht="7.5" customHeight="1">
      <c r="A61" s="64"/>
      <c r="B61" s="65"/>
      <c r="C61" s="66"/>
      <c r="D61" s="66"/>
      <c r="E61" s="66"/>
      <c r="F61" s="64"/>
      <c r="G61" s="71"/>
      <c r="H61" s="71"/>
      <c r="I61" s="71"/>
      <c r="J61" s="71"/>
      <c r="K61" s="71"/>
      <c r="L61" s="71"/>
      <c r="M61" s="343"/>
      <c r="N61" s="343"/>
      <c r="O61" s="370"/>
      <c r="P61" s="370"/>
      <c r="Q61" s="370"/>
      <c r="R61" s="370"/>
      <c r="S61" s="370"/>
      <c r="T61" s="343"/>
      <c r="U61" s="343"/>
      <c r="V61" s="343"/>
      <c r="W61" s="343"/>
      <c r="X61" s="343"/>
      <c r="Y61" s="343"/>
      <c r="Z61" s="359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</row>
    <row r="62" spans="1:46" s="74" customFormat="1" ht="14.1" customHeight="1">
      <c r="A62" s="72"/>
      <c r="B62" s="73" t="s">
        <v>186</v>
      </c>
      <c r="C62" s="73"/>
      <c r="D62" s="73"/>
      <c r="E62" s="73"/>
      <c r="G62" s="68">
        <v>11870.45</v>
      </c>
      <c r="H62" s="68">
        <v>13741.482999999998</v>
      </c>
      <c r="I62" s="68">
        <v>15416.2</v>
      </c>
      <c r="J62" s="68">
        <v>14093.380999999999</v>
      </c>
      <c r="K62" s="270">
        <v>14443.892</v>
      </c>
      <c r="L62" s="68">
        <v>12079.621999999999</v>
      </c>
      <c r="M62" s="378"/>
      <c r="N62" s="343"/>
      <c r="O62" s="370"/>
      <c r="P62" s="370"/>
      <c r="Q62" s="370"/>
      <c r="R62" s="370"/>
      <c r="S62" s="370"/>
      <c r="T62" s="378"/>
      <c r="U62" s="378"/>
      <c r="V62" s="378"/>
      <c r="W62" s="378"/>
      <c r="X62" s="378"/>
      <c r="Y62" s="378"/>
      <c r="Z62" s="359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</row>
    <row r="63" spans="1:46" ht="14.1" customHeight="1">
      <c r="A63" s="56"/>
      <c r="B63" s="63"/>
      <c r="C63" s="58"/>
      <c r="D63" s="58"/>
      <c r="E63" s="58"/>
      <c r="F63" s="56"/>
      <c r="G63" s="59"/>
      <c r="H63" s="59"/>
      <c r="I63" s="59"/>
      <c r="J63" s="59"/>
      <c r="K63" s="59"/>
      <c r="L63" s="59"/>
      <c r="O63" s="370"/>
      <c r="P63" s="370"/>
      <c r="Q63" s="370"/>
      <c r="R63" s="370"/>
      <c r="S63" s="370"/>
      <c r="Z63" s="359"/>
    </row>
    <row r="64" spans="1:46" s="13" customFormat="1" ht="17.100000000000001" customHeight="1">
      <c r="A64" s="53"/>
      <c r="B64" s="54" t="s">
        <v>44</v>
      </c>
      <c r="C64" s="54"/>
      <c r="D64" s="54"/>
      <c r="E64" s="54"/>
      <c r="F64" s="53"/>
      <c r="G64" s="55">
        <v>5670.2689999999993</v>
      </c>
      <c r="H64" s="55">
        <v>5606.1990000000005</v>
      </c>
      <c r="I64" s="55">
        <v>7630.5870000000004</v>
      </c>
      <c r="J64" s="55">
        <f>SUM(J65:J67)</f>
        <v>5552.8739999999998</v>
      </c>
      <c r="K64" s="55">
        <f>SUM(K65:K67)</f>
        <v>4923.5360000000001</v>
      </c>
      <c r="L64" s="55">
        <f>SUM(L65:L67)</f>
        <v>3700.4869999999996</v>
      </c>
      <c r="M64" s="342"/>
      <c r="N64" s="343"/>
      <c r="O64" s="370"/>
      <c r="P64" s="370"/>
      <c r="Q64" s="370"/>
      <c r="R64" s="370"/>
      <c r="S64" s="370"/>
      <c r="T64" s="342"/>
      <c r="U64" s="342"/>
      <c r="V64" s="342"/>
      <c r="W64" s="342"/>
      <c r="X64" s="342"/>
      <c r="Y64" s="342"/>
      <c r="Z64" s="359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</row>
    <row r="65" spans="1:46" ht="15" customHeight="1">
      <c r="A65" s="56"/>
      <c r="B65" s="63"/>
      <c r="C65" s="58" t="s">
        <v>45</v>
      </c>
      <c r="D65" s="58"/>
      <c r="E65" s="58"/>
      <c r="F65" s="56"/>
      <c r="G65" s="5">
        <v>5014.3109999999997</v>
      </c>
      <c r="H65" s="5">
        <v>5083.8940000000002</v>
      </c>
      <c r="I65" s="5">
        <v>5141.2870000000003</v>
      </c>
      <c r="J65" s="5">
        <v>4999.9110000000001</v>
      </c>
      <c r="K65" s="5">
        <v>4434.1629999999996</v>
      </c>
      <c r="L65" s="5">
        <v>3236.91</v>
      </c>
      <c r="O65" s="370"/>
      <c r="P65" s="370"/>
      <c r="Q65" s="370"/>
      <c r="R65" s="370"/>
      <c r="S65" s="370"/>
      <c r="Z65" s="359"/>
    </row>
    <row r="66" spans="1:46" ht="15" customHeight="1">
      <c r="A66" s="56"/>
      <c r="B66" s="63"/>
      <c r="C66" s="58" t="s">
        <v>46</v>
      </c>
      <c r="D66" s="58"/>
      <c r="E66" s="58"/>
      <c r="F66" s="56"/>
      <c r="G66" s="5">
        <v>582.4</v>
      </c>
      <c r="H66" s="5">
        <v>456.303</v>
      </c>
      <c r="I66" s="5">
        <v>594.60199999999998</v>
      </c>
      <c r="J66" s="5">
        <v>485.21</v>
      </c>
      <c r="K66" s="5">
        <v>425.57799999999997</v>
      </c>
      <c r="L66" s="5">
        <v>350.39699999999999</v>
      </c>
      <c r="O66" s="370"/>
      <c r="P66" s="370"/>
      <c r="Q66" s="370"/>
      <c r="R66" s="370"/>
      <c r="S66" s="370"/>
      <c r="Z66" s="359"/>
    </row>
    <row r="67" spans="1:46" ht="15" customHeight="1">
      <c r="A67" s="56"/>
      <c r="B67" s="63"/>
      <c r="C67" s="58" t="s">
        <v>117</v>
      </c>
      <c r="D67" s="58"/>
      <c r="E67" s="58"/>
      <c r="F67" s="56"/>
      <c r="G67" s="5">
        <v>73.558000000000007</v>
      </c>
      <c r="H67" s="5">
        <v>66.001999999999995</v>
      </c>
      <c r="I67" s="5">
        <v>1894.6980000000001</v>
      </c>
      <c r="J67" s="5">
        <v>67.753</v>
      </c>
      <c r="K67" s="5">
        <v>63.794999999999995</v>
      </c>
      <c r="L67" s="5">
        <v>113.18</v>
      </c>
      <c r="O67" s="370"/>
      <c r="P67" s="370"/>
      <c r="Q67" s="370"/>
      <c r="R67" s="370"/>
      <c r="S67" s="370"/>
      <c r="Z67" s="359"/>
    </row>
    <row r="68" spans="1:46" ht="14.1" customHeight="1">
      <c r="A68" s="56"/>
      <c r="B68" s="63"/>
      <c r="C68" s="58"/>
      <c r="D68" s="58"/>
      <c r="E68" s="58"/>
      <c r="F68" s="56"/>
      <c r="G68" s="70"/>
      <c r="H68" s="70"/>
      <c r="I68" s="70"/>
      <c r="J68" s="59"/>
      <c r="K68" s="59"/>
      <c r="L68" s="70"/>
      <c r="O68" s="370"/>
      <c r="P68" s="370"/>
      <c r="Q68" s="370"/>
      <c r="R68" s="370"/>
      <c r="S68" s="370"/>
      <c r="Z68" s="359"/>
    </row>
    <row r="69" spans="1:46" s="13" customFormat="1" ht="17.100000000000001" customHeight="1">
      <c r="A69" s="53"/>
      <c r="B69" s="54" t="s">
        <v>47</v>
      </c>
      <c r="C69" s="54"/>
      <c r="D69" s="54"/>
      <c r="E69" s="54"/>
      <c r="F69" s="53"/>
      <c r="G69" s="55">
        <v>1464.1390000000001</v>
      </c>
      <c r="H69" s="55">
        <v>1756.0349999999999</v>
      </c>
      <c r="I69" s="55">
        <v>1362.1179999999999</v>
      </c>
      <c r="J69" s="55">
        <f>SUM(J70:J73)</f>
        <v>1339.7670000000001</v>
      </c>
      <c r="K69" s="55">
        <f>SUM(K70:K73)</f>
        <v>1372.5620000000206</v>
      </c>
      <c r="L69" s="55">
        <f>SUM(L70:L73)</f>
        <v>1042.0530000000263</v>
      </c>
      <c r="M69" s="342"/>
      <c r="N69" s="343"/>
      <c r="O69" s="370"/>
      <c r="P69" s="370"/>
      <c r="Q69" s="370"/>
      <c r="R69" s="370"/>
      <c r="S69" s="370"/>
      <c r="T69" s="342"/>
      <c r="U69" s="342"/>
      <c r="V69" s="342"/>
      <c r="W69" s="342"/>
      <c r="X69" s="342"/>
      <c r="Y69" s="342"/>
      <c r="Z69" s="359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</row>
    <row r="70" spans="1:46" ht="15" customHeight="1">
      <c r="A70" s="56"/>
      <c r="B70" s="63"/>
      <c r="C70" s="58" t="s">
        <v>119</v>
      </c>
      <c r="D70" s="58"/>
      <c r="E70" s="58"/>
      <c r="F70" s="56"/>
      <c r="G70" s="5">
        <v>439.37799999999999</v>
      </c>
      <c r="H70" s="5">
        <v>975.46799999999996</v>
      </c>
      <c r="I70" s="5">
        <v>272.17700000000002</v>
      </c>
      <c r="J70" s="5">
        <v>212.05799999999999</v>
      </c>
      <c r="K70" s="5">
        <v>231.95500000000001</v>
      </c>
      <c r="L70" s="5">
        <v>98.334000000000003</v>
      </c>
      <c r="O70" s="370"/>
      <c r="P70" s="370"/>
      <c r="Q70" s="370"/>
      <c r="R70" s="370"/>
      <c r="S70" s="370"/>
      <c r="Z70" s="359"/>
    </row>
    <row r="71" spans="1:46" ht="15" customHeight="1">
      <c r="A71" s="56"/>
      <c r="B71" s="63"/>
      <c r="C71" s="58" t="s">
        <v>48</v>
      </c>
      <c r="D71" s="58"/>
      <c r="E71" s="58"/>
      <c r="F71" s="56"/>
      <c r="G71" s="5">
        <v>194.023</v>
      </c>
      <c r="H71" s="5">
        <v>117.279</v>
      </c>
      <c r="I71" s="5">
        <v>281.18900000000002</v>
      </c>
      <c r="J71" s="5">
        <v>335.25200000000001</v>
      </c>
      <c r="K71" s="5">
        <v>209.52199999999999</v>
      </c>
      <c r="L71" s="5">
        <v>212.286</v>
      </c>
      <c r="O71" s="370"/>
      <c r="P71" s="370"/>
      <c r="Q71" s="370"/>
      <c r="R71" s="370"/>
      <c r="S71" s="370"/>
      <c r="Z71" s="359"/>
    </row>
    <row r="72" spans="1:46" ht="15" customHeight="1">
      <c r="A72" s="56"/>
      <c r="B72" s="63"/>
      <c r="C72" s="58" t="s">
        <v>118</v>
      </c>
      <c r="D72" s="58"/>
      <c r="E72" s="58"/>
      <c r="F72" s="56"/>
      <c r="G72" s="5">
        <v>301.01400000000001</v>
      </c>
      <c r="H72" s="5">
        <v>185.053</v>
      </c>
      <c r="I72" s="5">
        <v>227.71799999999999</v>
      </c>
      <c r="J72" s="5">
        <v>249.99700000000001</v>
      </c>
      <c r="K72" s="5">
        <v>246.94499999999999</v>
      </c>
      <c r="L72" s="5">
        <v>157.84200000000001</v>
      </c>
      <c r="O72" s="370"/>
      <c r="P72" s="370"/>
      <c r="Q72" s="370"/>
      <c r="R72" s="370"/>
      <c r="S72" s="370"/>
      <c r="Z72" s="359"/>
    </row>
    <row r="73" spans="1:46" ht="15" customHeight="1">
      <c r="A73" s="56"/>
      <c r="B73" s="63"/>
      <c r="C73" s="58" t="s">
        <v>120</v>
      </c>
      <c r="D73" s="58"/>
      <c r="E73" s="58"/>
      <c r="F73" s="56"/>
      <c r="G73" s="5">
        <v>529.72400000000005</v>
      </c>
      <c r="H73" s="5">
        <v>478.23500000000001</v>
      </c>
      <c r="I73" s="5">
        <v>581.03399999999999</v>
      </c>
      <c r="J73" s="5">
        <v>542.46</v>
      </c>
      <c r="K73" s="5">
        <f>684.144-0.00399999997944178</f>
        <v>684.14000000002056</v>
      </c>
      <c r="L73" s="5">
        <f>573.588+0.00300000002630441</f>
        <v>573.59100000002627</v>
      </c>
      <c r="O73" s="370"/>
      <c r="P73" s="370"/>
      <c r="Q73" s="370"/>
      <c r="R73" s="370"/>
      <c r="S73" s="370"/>
      <c r="Z73" s="359"/>
    </row>
    <row r="74" spans="1:46" ht="14.1" customHeight="1">
      <c r="A74" s="56"/>
      <c r="B74" s="63"/>
      <c r="C74" s="58"/>
      <c r="D74" s="58"/>
      <c r="E74" s="58"/>
      <c r="F74" s="56"/>
      <c r="G74" s="70"/>
      <c r="H74" s="70"/>
      <c r="I74" s="70"/>
      <c r="J74" s="59"/>
      <c r="K74" s="59"/>
      <c r="L74" s="70"/>
      <c r="O74" s="370"/>
      <c r="P74" s="370"/>
      <c r="Q74" s="370"/>
      <c r="R74" s="370"/>
      <c r="S74" s="370"/>
      <c r="Z74" s="359"/>
    </row>
    <row r="75" spans="1:46" s="13" customFormat="1" ht="17.100000000000001" customHeight="1">
      <c r="A75" s="53"/>
      <c r="B75" s="54" t="s">
        <v>183</v>
      </c>
      <c r="C75" s="54"/>
      <c r="D75" s="54"/>
      <c r="E75" s="54"/>
      <c r="F75" s="53"/>
      <c r="G75" s="55">
        <v>520.74</v>
      </c>
      <c r="H75" s="55">
        <v>315.995</v>
      </c>
      <c r="I75" s="55">
        <v>1879.133</v>
      </c>
      <c r="J75" s="55">
        <v>148.57900000000001</v>
      </c>
      <c r="K75" s="55">
        <v>164.55500000000012</v>
      </c>
      <c r="L75" s="55">
        <v>172.11999999999989</v>
      </c>
      <c r="M75" s="342"/>
      <c r="N75" s="343"/>
      <c r="O75" s="370"/>
      <c r="P75" s="370"/>
      <c r="Q75" s="370"/>
      <c r="R75" s="370"/>
      <c r="S75" s="370"/>
      <c r="T75" s="342"/>
      <c r="U75" s="342"/>
      <c r="V75" s="342"/>
      <c r="W75" s="342"/>
      <c r="X75" s="342"/>
      <c r="Y75" s="342"/>
      <c r="Z75" s="359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2"/>
      <c r="AP75" s="342"/>
      <c r="AQ75" s="342"/>
      <c r="AR75" s="342"/>
      <c r="AS75" s="342"/>
      <c r="AT75" s="342"/>
    </row>
    <row r="76" spans="1:46" s="41" customFormat="1" ht="14.1" customHeight="1">
      <c r="A76" s="76"/>
      <c r="B76" s="76"/>
      <c r="C76" s="76"/>
      <c r="D76" s="76"/>
      <c r="E76" s="76"/>
      <c r="F76" s="76"/>
      <c r="G76" s="77"/>
      <c r="H76" s="77"/>
      <c r="I76" s="77"/>
      <c r="J76" s="198"/>
      <c r="K76" s="198"/>
      <c r="L76" s="77"/>
      <c r="M76" s="342"/>
      <c r="N76" s="370"/>
      <c r="O76" s="370"/>
      <c r="P76" s="370"/>
      <c r="Q76" s="370"/>
      <c r="R76" s="370"/>
      <c r="S76" s="370"/>
      <c r="T76" s="346"/>
      <c r="U76" s="346"/>
      <c r="V76" s="346"/>
      <c r="W76" s="342"/>
      <c r="X76" s="342"/>
      <c r="Y76" s="342"/>
      <c r="Z76" s="359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</row>
    <row r="77" spans="1:46" s="258" customFormat="1" ht="9" customHeight="1">
      <c r="B77" s="259"/>
      <c r="C77" s="259"/>
      <c r="D77" s="259"/>
      <c r="E77" s="259"/>
      <c r="H77" s="260"/>
      <c r="I77" s="260"/>
      <c r="J77" s="260"/>
      <c r="K77" s="260"/>
      <c r="L77" s="260"/>
      <c r="M77" s="364"/>
      <c r="N77" s="364"/>
      <c r="O77" s="364"/>
      <c r="P77" s="364"/>
      <c r="Q77" s="364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79"/>
      <c r="AN77" s="379"/>
      <c r="AO77" s="379"/>
      <c r="AP77" s="379"/>
      <c r="AQ77" s="379"/>
      <c r="AR77" s="379"/>
      <c r="AS77" s="379"/>
      <c r="AT77" s="379"/>
    </row>
    <row r="78" spans="1:46" s="27" customFormat="1" ht="9" customHeight="1">
      <c r="B78" s="29"/>
      <c r="C78" s="29"/>
      <c r="D78" s="29"/>
      <c r="E78" s="29"/>
      <c r="F78" s="30"/>
      <c r="G78" s="30"/>
      <c r="H78" s="31"/>
      <c r="I78" s="31"/>
      <c r="J78" s="31"/>
      <c r="K78" s="31"/>
      <c r="L78" s="31"/>
      <c r="M78" s="364"/>
      <c r="N78" s="364"/>
      <c r="O78" s="364"/>
      <c r="P78" s="364"/>
      <c r="Q78" s="380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79"/>
      <c r="AG78" s="379"/>
      <c r="AH78" s="379"/>
      <c r="AI78" s="379"/>
      <c r="AJ78" s="379"/>
      <c r="AK78" s="379"/>
      <c r="AL78" s="379"/>
      <c r="AM78" s="379"/>
      <c r="AN78" s="379"/>
      <c r="AO78" s="379"/>
      <c r="AP78" s="379"/>
      <c r="AQ78" s="379"/>
      <c r="AR78" s="379"/>
      <c r="AS78" s="379"/>
      <c r="AT78" s="379"/>
    </row>
    <row r="79" spans="1:46" s="27" customFormat="1">
      <c r="B79" s="26" t="s">
        <v>188</v>
      </c>
      <c r="C79" s="26"/>
      <c r="G79" s="28"/>
      <c r="H79" s="28"/>
      <c r="I79" s="28"/>
      <c r="J79" s="28"/>
      <c r="K79" s="28"/>
      <c r="L79" s="28"/>
      <c r="M79" s="364"/>
      <c r="N79" s="364"/>
      <c r="O79" s="364"/>
      <c r="P79" s="364"/>
      <c r="Q79" s="381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</row>
    <row r="80" spans="1:46" s="27" customFormat="1">
      <c r="B80" s="261" t="s">
        <v>187</v>
      </c>
      <c r="C80" s="26"/>
      <c r="D80" s="262"/>
      <c r="E80" s="262"/>
      <c r="F80" s="262"/>
      <c r="G80" s="28"/>
      <c r="H80" s="28"/>
      <c r="I80" s="28"/>
      <c r="J80" s="28"/>
      <c r="K80" s="28"/>
      <c r="L80" s="28"/>
      <c r="M80" s="364"/>
      <c r="N80" s="364"/>
      <c r="O80" s="364"/>
      <c r="P80" s="364"/>
      <c r="Q80" s="381"/>
      <c r="R80" s="379"/>
      <c r="S80" s="379"/>
      <c r="T80" s="379"/>
      <c r="U80" s="379"/>
      <c r="V80" s="379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79"/>
      <c r="AS80" s="379"/>
      <c r="AT80" s="379"/>
    </row>
    <row r="81" spans="1:46" ht="16.5" customHeight="1">
      <c r="B81" s="22"/>
      <c r="C81" s="17"/>
      <c r="D81" s="17"/>
      <c r="E81" s="17"/>
      <c r="F81" s="17"/>
      <c r="G81" s="79"/>
      <c r="H81" s="79"/>
      <c r="I81" s="79"/>
      <c r="J81" s="79"/>
      <c r="K81" s="79"/>
      <c r="L81" s="79"/>
      <c r="N81" s="370"/>
      <c r="O81" s="370"/>
      <c r="P81" s="370"/>
      <c r="Q81" s="370"/>
      <c r="R81" s="370"/>
      <c r="S81" s="370"/>
    </row>
    <row r="82" spans="1:46" s="41" customFormat="1" ht="16.5" customHeight="1">
      <c r="A82" s="470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285"/>
      <c r="M82" s="342"/>
      <c r="N82" s="370"/>
      <c r="O82" s="370"/>
      <c r="P82" s="370"/>
      <c r="Q82" s="370"/>
      <c r="R82" s="370"/>
      <c r="S82" s="370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</row>
    <row r="83" spans="1:46" ht="26.25" customHeight="1">
      <c r="A83" s="22"/>
      <c r="B83" s="22"/>
      <c r="C83" s="149"/>
      <c r="D83" s="149"/>
      <c r="E83" s="149"/>
      <c r="F83" s="149"/>
      <c r="G83" s="199"/>
      <c r="H83" s="199"/>
      <c r="I83" s="199"/>
      <c r="J83" s="199"/>
      <c r="K83" s="199"/>
      <c r="L83" s="199"/>
      <c r="N83" s="370"/>
      <c r="O83" s="370"/>
      <c r="P83" s="370"/>
      <c r="Q83" s="370"/>
      <c r="R83" s="370"/>
      <c r="S83" s="370"/>
    </row>
    <row r="84" spans="1:46" s="81" customFormat="1" ht="21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351"/>
      <c r="N84" s="370"/>
      <c r="O84" s="370"/>
      <c r="P84" s="370"/>
      <c r="Q84" s="370"/>
      <c r="R84" s="370"/>
      <c r="S84" s="370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1"/>
      <c r="AS84" s="351"/>
      <c r="AT84" s="351"/>
    </row>
    <row r="85" spans="1:46">
      <c r="N85" s="370"/>
      <c r="O85" s="370"/>
      <c r="P85" s="370"/>
      <c r="Q85" s="370"/>
      <c r="R85" s="370"/>
      <c r="S85" s="370"/>
    </row>
    <row r="86" spans="1:46">
      <c r="N86" s="370"/>
      <c r="O86" s="370"/>
      <c r="P86" s="370"/>
      <c r="Q86" s="370"/>
      <c r="R86" s="370"/>
      <c r="S86" s="370"/>
    </row>
  </sheetData>
  <sheetProtection algorithmName="SHA-512" hashValue="AzocGc/nP2qDx5U+FCWlAwMt2jIpJ64EDVcHMceAWlqLET6MGicIzmNfIaAq3/F05AP0BvN94oOPiji2RUkzMQ==" saltValue="EsFaapWb9i6srFiAhDgwGg==" spinCount="100000" sheet="1" objects="1" scenarios="1"/>
  <mergeCells count="4">
    <mergeCell ref="A2:C3"/>
    <mergeCell ref="J3:K4"/>
    <mergeCell ref="A5:F5"/>
    <mergeCell ref="A82:K82"/>
  </mergeCells>
  <conditionalFormatting sqref="D56">
    <cfRule type="duplicateValues" dxfId="9" priority="1"/>
  </conditionalFormatting>
  <conditionalFormatting sqref="D61:E76 D48:D55 D57:D60 E48:E60 D9:E47">
    <cfRule type="duplicateValues" dxfId="8" priority="2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2:AM91"/>
  <sheetViews>
    <sheetView view="pageBreakPreview" zoomScale="70" zoomScaleNormal="90" zoomScaleSheetLayoutView="70" workbookViewId="0">
      <pane xSplit="6" ySplit="8" topLeftCell="G9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40625" defaultRowHeight="15.75"/>
  <cols>
    <col min="1" max="1" width="3.7109375" style="15" customWidth="1"/>
    <col min="2" max="2" width="10.7109375" style="41" customWidth="1"/>
    <col min="3" max="3" width="6.42578125" style="15" customWidth="1"/>
    <col min="4" max="4" width="5" style="15" customWidth="1"/>
    <col min="5" max="5" width="26.42578125" style="15" customWidth="1"/>
    <col min="6" max="6" width="2.42578125" style="15" customWidth="1"/>
    <col min="7" max="8" width="15.7109375" style="42" customWidth="1"/>
    <col min="9" max="9" width="15.5703125" style="42" customWidth="1"/>
    <col min="10" max="10" width="17.5703125" style="42" bestFit="1" customWidth="1"/>
    <col min="11" max="11" width="16.7109375" style="42" customWidth="1"/>
    <col min="12" max="12" width="15.5703125" style="42" customWidth="1"/>
    <col min="13" max="16" width="9.140625" style="343"/>
    <col min="17" max="17" width="15.7109375" style="411" customWidth="1"/>
    <col min="18" max="18" width="9.140625" style="343"/>
    <col min="19" max="19" width="9.42578125" style="343" bestFit="1" customWidth="1"/>
    <col min="20" max="39" width="9.140625" style="343"/>
    <col min="40" max="16384" width="9.140625" style="15"/>
  </cols>
  <sheetData>
    <row r="2" spans="1:39" ht="15" customHeight="1">
      <c r="A2" s="469" t="s">
        <v>226</v>
      </c>
      <c r="B2" s="469"/>
      <c r="C2" s="469"/>
      <c r="D2" s="196" t="s">
        <v>208</v>
      </c>
      <c r="G2" s="44"/>
      <c r="H2" s="44"/>
      <c r="I2" s="44"/>
      <c r="J2" s="44"/>
      <c r="K2" s="44"/>
      <c r="L2" s="44"/>
      <c r="Q2" s="343"/>
    </row>
    <row r="3" spans="1:39" ht="15" customHeight="1">
      <c r="A3" s="469"/>
      <c r="B3" s="469"/>
      <c r="C3" s="469"/>
      <c r="D3" s="197" t="s">
        <v>209</v>
      </c>
      <c r="G3" s="46"/>
      <c r="H3" s="46"/>
      <c r="Q3" s="343"/>
    </row>
    <row r="4" spans="1:39" ht="12" customHeight="1" thickBot="1">
      <c r="A4" s="47"/>
      <c r="B4" s="48"/>
      <c r="C4" s="47"/>
      <c r="D4" s="47"/>
      <c r="E4" s="47"/>
      <c r="F4" s="47"/>
      <c r="G4" s="49"/>
      <c r="H4" s="49"/>
      <c r="I4" s="49"/>
      <c r="J4" s="49"/>
      <c r="K4" s="49"/>
      <c r="L4" s="49"/>
      <c r="Q4" s="400"/>
      <c r="S4" s="346"/>
    </row>
    <row r="5" spans="1:39" s="294" customFormat="1" ht="24.75" customHeight="1">
      <c r="A5" s="465"/>
      <c r="B5" s="465"/>
      <c r="C5" s="465"/>
      <c r="D5" s="465"/>
      <c r="E5" s="465"/>
      <c r="F5" s="465"/>
      <c r="G5" s="341">
        <v>2015</v>
      </c>
      <c r="H5" s="341">
        <v>2016</v>
      </c>
      <c r="I5" s="341">
        <v>2017</v>
      </c>
      <c r="J5" s="341">
        <v>2018</v>
      </c>
      <c r="K5" s="341">
        <v>2019</v>
      </c>
      <c r="L5" s="341" t="s">
        <v>236</v>
      </c>
      <c r="M5" s="343"/>
      <c r="N5" s="343"/>
      <c r="O5" s="343"/>
      <c r="P5" s="343"/>
      <c r="Q5" s="401"/>
      <c r="R5" s="343"/>
      <c r="S5" s="346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</row>
    <row r="6" spans="1:39" ht="15" customHeight="1">
      <c r="A6" s="50"/>
      <c r="B6" s="50"/>
      <c r="C6" s="50"/>
      <c r="D6" s="50"/>
      <c r="E6" s="50"/>
      <c r="F6" s="50"/>
      <c r="G6" s="51"/>
      <c r="H6" s="51"/>
      <c r="I6" s="51"/>
      <c r="J6" s="51"/>
      <c r="K6" s="51"/>
      <c r="L6" s="51"/>
      <c r="Q6" s="402"/>
      <c r="S6" s="346"/>
    </row>
    <row r="7" spans="1:39" s="304" customFormat="1" ht="24.75" customHeight="1" thickBot="1">
      <c r="A7" s="303"/>
      <c r="B7" s="303" t="s">
        <v>231</v>
      </c>
      <c r="C7" s="303"/>
      <c r="D7" s="303"/>
      <c r="E7" s="303"/>
      <c r="F7" s="295"/>
      <c r="G7" s="300">
        <f>'Table 8'!G7/'Table 8'!G$7*100</f>
        <v>100</v>
      </c>
      <c r="H7" s="300">
        <f>'Table 8'!H7/'Table 8'!H$7*100</f>
        <v>100</v>
      </c>
      <c r="I7" s="300">
        <f>'Table 8'!I7/'Table 8'!I$7*100</f>
        <v>100</v>
      </c>
      <c r="J7" s="300">
        <f>'Table 8'!J7/'Table 8'!J$7*100</f>
        <v>100</v>
      </c>
      <c r="K7" s="300">
        <f>'Table 8'!K7/'Table 8'!K$7*100</f>
        <v>100</v>
      </c>
      <c r="L7" s="300">
        <f>'Table 8'!L7/'Table 8'!L$7*100</f>
        <v>100</v>
      </c>
      <c r="M7" s="342"/>
      <c r="N7" s="342"/>
      <c r="O7" s="342"/>
      <c r="P7" s="342"/>
      <c r="Q7" s="403"/>
      <c r="R7" s="342"/>
      <c r="S7" s="346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</row>
    <row r="8" spans="1:39" s="41" customFormat="1" ht="12.75" customHeight="1">
      <c r="G8" s="163"/>
      <c r="H8" s="163"/>
      <c r="I8" s="163"/>
      <c r="J8" s="163"/>
      <c r="K8" s="163"/>
      <c r="L8" s="163"/>
      <c r="M8" s="342"/>
      <c r="N8" s="342"/>
      <c r="O8" s="342"/>
      <c r="P8" s="342"/>
      <c r="Q8" s="403"/>
      <c r="R8" s="342"/>
      <c r="S8" s="346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</row>
    <row r="9" spans="1:39" s="13" customFormat="1" ht="17.100000000000001" customHeight="1">
      <c r="A9" s="53"/>
      <c r="B9" s="54" t="s">
        <v>24</v>
      </c>
      <c r="C9" s="54"/>
      <c r="D9" s="54"/>
      <c r="E9" s="54"/>
      <c r="F9" s="53"/>
      <c r="G9" s="191">
        <f>'Table 8'!G9/'Table 8'!G$7*100</f>
        <v>68.207467755213969</v>
      </c>
      <c r="H9" s="191">
        <f>'Table 8'!H9/'Table 8'!H$7*100</f>
        <v>69.88978193515544</v>
      </c>
      <c r="I9" s="191">
        <f>'Table 8'!I9/'Table 8'!I$7*100</f>
        <v>66.608540859967377</v>
      </c>
      <c r="J9" s="191">
        <f>'Table 8'!J9/'Table 8'!J$7*100</f>
        <v>69.013085575831482</v>
      </c>
      <c r="K9" s="191">
        <f>'Table 8'!K9/'Table 8'!K$7*100</f>
        <v>67.284349648237097</v>
      </c>
      <c r="L9" s="191">
        <f>'Table 8'!L9/'Table 8'!L$7*100</f>
        <v>55.668000588881284</v>
      </c>
      <c r="M9" s="342"/>
      <c r="N9" s="342"/>
      <c r="O9" s="342"/>
      <c r="P9" s="342"/>
      <c r="Q9" s="403"/>
      <c r="R9" s="342"/>
      <c r="S9" s="346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</row>
    <row r="10" spans="1:39" ht="15" customHeight="1">
      <c r="A10" s="56"/>
      <c r="B10" s="63"/>
      <c r="C10" s="57" t="s">
        <v>28</v>
      </c>
      <c r="D10" s="57"/>
      <c r="E10" s="57"/>
      <c r="G10" s="160">
        <f>'Table 8'!G10/'Table 8'!G$7*100</f>
        <v>22.558099162515941</v>
      </c>
      <c r="H10" s="160">
        <f>'Table 8'!H10/'Table 8'!H$7*100</f>
        <v>19.420192713383454</v>
      </c>
      <c r="I10" s="160">
        <f>'Table 8'!I10/'Table 8'!I$7*100</f>
        <v>19.215690980582416</v>
      </c>
      <c r="J10" s="160">
        <f>'Table 8'!J10/'Table 8'!J$7*100</f>
        <v>20.60815107180801</v>
      </c>
      <c r="K10" s="160">
        <f>'Table 8'!K10/'Table 8'!K$7*100</f>
        <v>21.305052817969045</v>
      </c>
      <c r="L10" s="160">
        <f>'Table 8'!L10/'Table 8'!L$7*100</f>
        <v>16.713549902358984</v>
      </c>
      <c r="N10" s="342"/>
      <c r="Q10" s="403"/>
      <c r="S10" s="346"/>
    </row>
    <row r="11" spans="1:39" ht="15" customHeight="1">
      <c r="A11" s="56"/>
      <c r="B11" s="63"/>
      <c r="C11" s="57" t="s">
        <v>88</v>
      </c>
      <c r="D11" s="57"/>
      <c r="E11" s="57"/>
      <c r="G11" s="160">
        <f>'Table 8'!G11/'Table 8'!G$7*100</f>
        <v>3.5803520929036332</v>
      </c>
      <c r="H11" s="160">
        <f>'Table 8'!H11/'Table 8'!H$7*100</f>
        <v>2.8718854136898604</v>
      </c>
      <c r="I11" s="160">
        <f>'Table 8'!I11/'Table 8'!I$7*100</f>
        <v>2.9607095446251024</v>
      </c>
      <c r="J11" s="160">
        <f>'Table 8'!J11/'Table 8'!J$7*100</f>
        <v>2.6852887040116369</v>
      </c>
      <c r="K11" s="160">
        <f>'Table 8'!K11/'Table 8'!K$7*100</f>
        <v>3.1417473550263635</v>
      </c>
      <c r="L11" s="160">
        <f>'Table 8'!L11/'Table 8'!L$7*100</f>
        <v>4.4599239388089806</v>
      </c>
      <c r="N11" s="342"/>
      <c r="Q11" s="404"/>
      <c r="S11" s="346"/>
    </row>
    <row r="12" spans="1:39" ht="15" customHeight="1">
      <c r="B12" s="57"/>
      <c r="C12" s="57" t="s">
        <v>30</v>
      </c>
      <c r="D12" s="57"/>
      <c r="E12" s="57"/>
      <c r="G12" s="160">
        <f>'Table 8'!G12/'Table 8'!G$7*100</f>
        <v>8.5484212922436011</v>
      </c>
      <c r="H12" s="160">
        <f>'Table 8'!H12/'Table 8'!H$7*100</f>
        <v>12.004003769433494</v>
      </c>
      <c r="I12" s="160">
        <f>'Table 8'!I12/'Table 8'!I$7*100</f>
        <v>11.246778415711205</v>
      </c>
      <c r="J12" s="160">
        <f>'Table 8'!J12/'Table 8'!J$7*100</f>
        <v>13.816918343186636</v>
      </c>
      <c r="K12" s="160">
        <f>'Table 8'!K12/'Table 8'!K$7*100</f>
        <v>12.717056124455976</v>
      </c>
      <c r="L12" s="160">
        <f>'Table 8'!L12/'Table 8'!L$7*100</f>
        <v>9.1659854897554673</v>
      </c>
      <c r="N12" s="342"/>
      <c r="Q12" s="403"/>
      <c r="S12" s="346"/>
    </row>
    <row r="13" spans="1:39" ht="15" customHeight="1">
      <c r="B13" s="57"/>
      <c r="C13" s="57" t="s">
        <v>26</v>
      </c>
      <c r="D13" s="57"/>
      <c r="E13" s="57"/>
      <c r="G13" s="160">
        <f>'Table 8'!G13/'Table 8'!G$7*100</f>
        <v>3.4718462500958025</v>
      </c>
      <c r="H13" s="160">
        <f>'Table 8'!H13/'Table 8'!H$7*100</f>
        <v>4.3101555652518231</v>
      </c>
      <c r="I13" s="160">
        <f>'Table 8'!I13/'Table 8'!I$7*100</f>
        <v>4.3040050036151811</v>
      </c>
      <c r="J13" s="160">
        <f>'Table 8'!J13/'Table 8'!J$7*100</f>
        <v>4.1725621625819986</v>
      </c>
      <c r="K13" s="160">
        <f>'Table 8'!K13/'Table 8'!K$7*100</f>
        <v>4.2192369495861231</v>
      </c>
      <c r="L13" s="160">
        <f>'Table 8'!L13/'Table 8'!L$7*100</f>
        <v>2.907738083316791</v>
      </c>
      <c r="N13" s="342"/>
      <c r="Q13" s="403"/>
      <c r="S13" s="346"/>
    </row>
    <row r="14" spans="1:39" ht="15" customHeight="1">
      <c r="B14" s="57"/>
      <c r="C14" s="58" t="s">
        <v>31</v>
      </c>
      <c r="D14" s="57"/>
      <c r="E14" s="57"/>
      <c r="G14" s="160">
        <f>'Table 8'!G14/'Table 8'!G$7*100</f>
        <v>6.9829097267986473</v>
      </c>
      <c r="H14" s="160">
        <f>'Table 8'!H14/'Table 8'!H$7*100</f>
        <v>7.0848918569973041</v>
      </c>
      <c r="I14" s="160">
        <f>'Table 8'!I14/'Table 8'!I$7*100</f>
        <v>6.0986734432149774</v>
      </c>
      <c r="J14" s="160">
        <f>'Table 8'!J14/'Table 8'!J$7*100</f>
        <v>5.1669034259691733</v>
      </c>
      <c r="K14" s="160">
        <f>'Table 8'!K14/'Table 8'!K$7*100</f>
        <v>4.5988292604854824</v>
      </c>
      <c r="L14" s="160">
        <f>'Table 8'!L14/'Table 8'!L$7*100</f>
        <v>5.3571632189843612</v>
      </c>
      <c r="N14" s="342"/>
      <c r="Q14" s="404"/>
      <c r="S14" s="346"/>
    </row>
    <row r="15" spans="1:39" ht="15" customHeight="1">
      <c r="B15" s="57"/>
      <c r="C15" s="57" t="s">
        <v>29</v>
      </c>
      <c r="D15" s="58"/>
      <c r="E15" s="58"/>
      <c r="F15" s="56"/>
      <c r="G15" s="160">
        <f>'Table 8'!G15/'Table 8'!G$7*100</f>
        <v>5.6013517360794465</v>
      </c>
      <c r="H15" s="160">
        <f>'Table 8'!H15/'Table 8'!H$7*100</f>
        <v>5.2897230268720321</v>
      </c>
      <c r="I15" s="160">
        <f>'Table 8'!I15/'Table 8'!I$7*100</f>
        <v>4.7651852394230136</v>
      </c>
      <c r="J15" s="160">
        <f>'Table 8'!J15/'Table 8'!J$7*100</f>
        <v>5.0611234576756461</v>
      </c>
      <c r="K15" s="160">
        <f>'Table 8'!K15/'Table 8'!K$7*100</f>
        <v>4.526996142280983</v>
      </c>
      <c r="L15" s="160">
        <f>'Table 8'!L15/'Table 8'!L$7*100</f>
        <v>3.5388455195009869</v>
      </c>
      <c r="N15" s="342"/>
      <c r="Q15" s="403"/>
      <c r="S15" s="346"/>
    </row>
    <row r="16" spans="1:39" ht="15" customHeight="1">
      <c r="B16" s="57"/>
      <c r="C16" s="57" t="s">
        <v>34</v>
      </c>
      <c r="D16" s="57"/>
      <c r="E16" s="57"/>
      <c r="G16" s="160">
        <f>'Table 8'!G16/'Table 8'!G$7*100</f>
        <v>1.6518833852312045</v>
      </c>
      <c r="H16" s="160">
        <f>'Table 8'!H16/'Table 8'!H$7*100</f>
        <v>1.7877231690230229</v>
      </c>
      <c r="I16" s="160">
        <f>'Table 8'!I16/'Table 8'!I$7*100</f>
        <v>2.0177589401803639</v>
      </c>
      <c r="J16" s="160">
        <f>'Table 8'!J16/'Table 8'!J$7*100</f>
        <v>1.8658620925106295</v>
      </c>
      <c r="K16" s="160">
        <f>'Table 8'!K16/'Table 8'!K$7*100</f>
        <v>1.6430538489573721</v>
      </c>
      <c r="L16" s="160">
        <f>'Table 8'!L16/'Table 8'!L$7*100</f>
        <v>2.2086018494125383</v>
      </c>
      <c r="N16" s="342"/>
      <c r="Q16" s="403"/>
      <c r="S16" s="346"/>
    </row>
    <row r="17" spans="2:19" ht="15" customHeight="1">
      <c r="B17" s="57"/>
      <c r="C17" s="58" t="s">
        <v>32</v>
      </c>
      <c r="D17" s="57"/>
      <c r="E17" s="57"/>
      <c r="G17" s="160">
        <f>'Table 8'!G17/'Table 8'!G$7*100</f>
        <v>4.4323786263715901</v>
      </c>
      <c r="H17" s="160">
        <f>'Table 8'!H17/'Table 8'!H$7*100</f>
        <v>4.898116565433881</v>
      </c>
      <c r="I17" s="160">
        <f>'Table 8'!I17/'Table 8'!I$7*100</f>
        <v>3.6766040560696029</v>
      </c>
      <c r="J17" s="160">
        <f>'Table 8'!J17/'Table 8'!J$7*100</f>
        <v>3.5296384006339179</v>
      </c>
      <c r="K17" s="160">
        <f>'Table 8'!K17/'Table 8'!K$7*100</f>
        <v>2.4238192738007318</v>
      </c>
      <c r="L17" s="160">
        <f>'Table 8'!L17/'Table 8'!L$7*100</f>
        <v>2.5818356027175615</v>
      </c>
      <c r="N17" s="342"/>
      <c r="Q17" s="404"/>
      <c r="S17" s="346"/>
    </row>
    <row r="18" spans="2:19" ht="15" customHeight="1">
      <c r="B18" s="57"/>
      <c r="C18" s="57" t="s">
        <v>89</v>
      </c>
      <c r="D18" s="58"/>
      <c r="E18" s="58"/>
      <c r="F18" s="56"/>
      <c r="G18" s="160">
        <f>'Table 8'!G18/'Table 8'!G$7*100</f>
        <v>1.1828571206893939</v>
      </c>
      <c r="H18" s="160">
        <f>'Table 8'!H18/'Table 8'!H$7*100</f>
        <v>0.9783489387635812</v>
      </c>
      <c r="I18" s="160">
        <f>'Table 8'!I18/'Table 8'!I$7*100</f>
        <v>1.0930269049231027</v>
      </c>
      <c r="J18" s="160">
        <f>'Table 8'!J18/'Table 8'!J$7*100</f>
        <v>1.202033824696787</v>
      </c>
      <c r="K18" s="160">
        <f>'Table 8'!K18/'Table 8'!K$7*100</f>
        <v>1.7528651384683891</v>
      </c>
      <c r="L18" s="160">
        <f>'Table 8'!L18/'Table 8'!L$7*100</f>
        <v>1.3947338679061072</v>
      </c>
      <c r="N18" s="342"/>
      <c r="Q18" s="403"/>
      <c r="S18" s="346"/>
    </row>
    <row r="19" spans="2:19" ht="15" customHeight="1">
      <c r="B19" s="57"/>
      <c r="C19" s="57" t="s">
        <v>25</v>
      </c>
      <c r="D19" s="57"/>
      <c r="E19" s="57"/>
      <c r="G19" s="160">
        <f>'Table 8'!G19/'Table 8'!G$7*100</f>
        <v>0.93343494693870421</v>
      </c>
      <c r="H19" s="160">
        <f>'Table 8'!H19/'Table 8'!H$7*100</f>
        <v>1.3166977237854911</v>
      </c>
      <c r="I19" s="160">
        <f>'Table 8'!I19/'Table 8'!I$7*100</f>
        <v>1.3360342600846549</v>
      </c>
      <c r="J19" s="160">
        <f>'Table 8'!J19/'Table 8'!J$7*100</f>
        <v>1.0724820339238688</v>
      </c>
      <c r="K19" s="160">
        <f>'Table 8'!K19/'Table 8'!K$7*100</f>
        <v>0.93857553027609075</v>
      </c>
      <c r="L19" s="160">
        <f>'Table 8'!L19/'Table 8'!L$7*100</f>
        <v>0.16109840197299646</v>
      </c>
      <c r="N19" s="342"/>
      <c r="Q19" s="403"/>
      <c r="S19" s="346"/>
    </row>
    <row r="20" spans="2:19" ht="15" customHeight="1">
      <c r="B20" s="57"/>
      <c r="C20" s="58" t="s">
        <v>63</v>
      </c>
      <c r="D20" s="58"/>
      <c r="E20" s="58"/>
      <c r="F20" s="56"/>
      <c r="G20" s="160">
        <f>'Table 8'!G20/'Table 8'!G$7*100</f>
        <v>3.7224124510381236</v>
      </c>
      <c r="H20" s="160">
        <f>'Table 8'!H20/'Table 8'!H$7*100</f>
        <v>3.3923766411510541</v>
      </c>
      <c r="I20" s="160">
        <f>'Table 8'!I20/'Table 8'!I$7*100</f>
        <v>3.2105094926416564</v>
      </c>
      <c r="J20" s="160">
        <f>'Table 8'!J20/'Table 8'!J$7*100</f>
        <v>3.3310025128933773</v>
      </c>
      <c r="K20" s="160">
        <f>'Table 8'!K20/'Table 8'!K$7*100</f>
        <v>3.2267154858203653</v>
      </c>
      <c r="L20" s="160">
        <f>'Table 8'!L20/'Table 8'!L$7*100</f>
        <v>2.6127062454496119</v>
      </c>
      <c r="N20" s="342"/>
      <c r="Q20" s="404"/>
      <c r="S20" s="346"/>
    </row>
    <row r="21" spans="2:19" ht="15" customHeight="1">
      <c r="B21" s="57"/>
      <c r="C21" s="57" t="s">
        <v>27</v>
      </c>
      <c r="D21" s="57"/>
      <c r="E21" s="57"/>
      <c r="G21" s="160">
        <f>'Table 8'!G21/'Table 8'!G$7*100</f>
        <v>1.0607052602867948</v>
      </c>
      <c r="H21" s="160">
        <f>'Table 8'!H21/'Table 8'!H$7*100</f>
        <v>1.0640905487998134</v>
      </c>
      <c r="I21" s="160">
        <f>'Table 8'!I21/'Table 8'!I$7*100</f>
        <v>1.3090208223068245</v>
      </c>
      <c r="J21" s="160">
        <f>'Table 8'!J21/'Table 8'!J$7*100</f>
        <v>1.5447148492262581</v>
      </c>
      <c r="K21" s="160">
        <f>'Table 8'!K21/'Table 8'!K$7*100</f>
        <v>1.4385337458391019</v>
      </c>
      <c r="L21" s="160">
        <f>'Table 8'!L21/'Table 8'!L$7*100</f>
        <v>0.72283685641437578</v>
      </c>
      <c r="N21" s="342"/>
      <c r="Q21" s="403"/>
      <c r="S21" s="346"/>
    </row>
    <row r="22" spans="2:19" ht="15" customHeight="1">
      <c r="B22" s="57"/>
      <c r="C22" s="57" t="s">
        <v>111</v>
      </c>
      <c r="D22" s="57"/>
      <c r="E22" s="57"/>
      <c r="G22" s="160">
        <f>'Table 8'!G22/'Table 8'!G$7*100</f>
        <v>1.3992754179680691</v>
      </c>
      <c r="H22" s="160">
        <f>'Table 8'!H22/'Table 8'!H$7*100</f>
        <v>1.241607528921826</v>
      </c>
      <c r="I22" s="160">
        <f>'Table 8'!I22/'Table 8'!I$7*100</f>
        <v>1.0511267198994363</v>
      </c>
      <c r="J22" s="160">
        <f>'Table 8'!J22/'Table 8'!J$7*100</f>
        <v>0.88384395333651788</v>
      </c>
      <c r="K22" s="160">
        <f>'Table 8'!K22/'Table 8'!K$7*100</f>
        <v>0.96426078317055608</v>
      </c>
      <c r="L22" s="160">
        <f>'Table 8'!L22/'Table 8'!L$7*100</f>
        <v>0.92435855004883649</v>
      </c>
      <c r="N22" s="342"/>
      <c r="Q22" s="403"/>
      <c r="S22" s="346"/>
    </row>
    <row r="23" spans="2:19" ht="15" customHeight="1">
      <c r="B23" s="57"/>
      <c r="C23" s="58" t="s">
        <v>110</v>
      </c>
      <c r="D23" s="58"/>
      <c r="E23" s="58"/>
      <c r="F23" s="56"/>
      <c r="G23" s="160">
        <f>'Table 8'!G23/'Table 8'!G$7*100</f>
        <v>1.0306925714747732</v>
      </c>
      <c r="H23" s="160">
        <f>'Table 8'!H23/'Table 8'!H$7*100</f>
        <v>1.9917017332301539</v>
      </c>
      <c r="I23" s="160">
        <f>'Table 8'!I23/'Table 8'!I$7*100</f>
        <v>2.3368083270439164</v>
      </c>
      <c r="J23" s="160">
        <f>'Table 8'!J23/'Table 8'!J$7*100</f>
        <v>2.3585496930234044</v>
      </c>
      <c r="K23" s="160">
        <f>'Table 8'!K23/'Table 8'!K$7*100</f>
        <v>2.5473056205606239</v>
      </c>
      <c r="L23" s="160">
        <f>'Table 8'!L23/'Table 8'!L$7*100</f>
        <v>1.0671420557150553</v>
      </c>
      <c r="N23" s="342"/>
      <c r="Q23" s="403"/>
      <c r="S23" s="346"/>
    </row>
    <row r="24" spans="2:19" ht="15" customHeight="1">
      <c r="B24" s="57"/>
      <c r="C24" s="57" t="s">
        <v>103</v>
      </c>
      <c r="D24" s="58"/>
      <c r="E24" s="58"/>
      <c r="F24" s="56"/>
      <c r="G24" s="160">
        <f>'Table 8'!G24/'Table 8'!G$7*100</f>
        <v>0.15636229315981989</v>
      </c>
      <c r="H24" s="160">
        <f>'Table 8'!H24/'Table 8'!H$7*100</f>
        <v>0.17259724663680331</v>
      </c>
      <c r="I24" s="160">
        <f>'Table 8'!I24/'Table 8'!I$7*100</f>
        <v>0.19151775639412408</v>
      </c>
      <c r="J24" s="160">
        <f>'Table 8'!J24/'Table 8'!J$7*100</f>
        <v>0.1311016315481808</v>
      </c>
      <c r="K24" s="160">
        <f>'Table 8'!K24/'Table 8'!K$7*100</f>
        <v>0.14769172267366015</v>
      </c>
      <c r="L24" s="160">
        <f>'Table 8'!L24/'Table 8'!L$7*100</f>
        <v>7.2482035732818917E-2</v>
      </c>
      <c r="N24" s="342"/>
      <c r="Q24" s="403"/>
      <c r="S24" s="346"/>
    </row>
    <row r="25" spans="2:19" ht="15" customHeight="1">
      <c r="B25" s="57"/>
      <c r="C25" s="58" t="s">
        <v>105</v>
      </c>
      <c r="D25" s="57"/>
      <c r="E25" s="57"/>
      <c r="G25" s="160">
        <f>'Table 8'!G25/'Table 8'!G$7*100</f>
        <v>0.12610012602547391</v>
      </c>
      <c r="H25" s="160">
        <f>'Table 8'!H25/'Table 8'!H$7*100</f>
        <v>0.17928140602283596</v>
      </c>
      <c r="I25" s="160">
        <f>'Table 8'!I25/'Table 8'!I$7*100</f>
        <v>0.12183647567162004</v>
      </c>
      <c r="J25" s="160">
        <f>'Table 8'!J25/'Table 8'!J$7*100</f>
        <v>0.13544096336012418</v>
      </c>
      <c r="K25" s="160">
        <f>'Table 8'!K25/'Table 8'!K$7*100</f>
        <v>0.10884936947356369</v>
      </c>
      <c r="L25" s="160">
        <f>'Table 8'!L25/'Table 8'!L$7*100</f>
        <v>8.6957022783121216E-2</v>
      </c>
      <c r="N25" s="342"/>
      <c r="Q25" s="403"/>
      <c r="S25" s="346"/>
    </row>
    <row r="26" spans="2:19" ht="15" customHeight="1">
      <c r="B26" s="57"/>
      <c r="C26" s="57" t="s">
        <v>33</v>
      </c>
      <c r="D26" s="57"/>
      <c r="E26" s="57"/>
      <c r="G26" s="160">
        <f>'Table 8'!G26/'Table 8'!G$7*100</f>
        <v>0.32975993600695985</v>
      </c>
      <c r="H26" s="160">
        <f>'Table 8'!H26/'Table 8'!H$7*100</f>
        <v>0.27785924451522837</v>
      </c>
      <c r="I26" s="160">
        <f>'Table 8'!I26/'Table 8'!I$7*100</f>
        <v>0.24712110171894361</v>
      </c>
      <c r="J26" s="160">
        <f>'Table 8'!J26/'Table 8'!J$7*100</f>
        <v>0.24337892372307976</v>
      </c>
      <c r="K26" s="160">
        <f>'Table 8'!K26/'Table 8'!K$7*100</f>
        <v>0.34194876849220862</v>
      </c>
      <c r="L26" s="160">
        <f>'Table 8'!L26/'Table 8'!L$7*100</f>
        <v>0.40154326652740885</v>
      </c>
      <c r="N26" s="342"/>
      <c r="Q26" s="403"/>
      <c r="S26" s="346"/>
    </row>
    <row r="27" spans="2:19" ht="15" customHeight="1">
      <c r="B27" s="57"/>
      <c r="C27" s="57" t="s">
        <v>102</v>
      </c>
      <c r="D27" s="57"/>
      <c r="E27" s="57"/>
      <c r="G27" s="160">
        <f>'Table 8'!G27/'Table 8'!G$7*100</f>
        <v>7.7054984843585736E-2</v>
      </c>
      <c r="H27" s="160">
        <f>'Table 8'!H27/'Table 8'!H$7*100</f>
        <v>5.606706523994795E-2</v>
      </c>
      <c r="I27" s="160">
        <f>'Table 8'!I27/'Table 8'!I$7*100</f>
        <v>6.8475196297647853E-2</v>
      </c>
      <c r="J27" s="160">
        <f>'Table 8'!J27/'Table 8'!J$7*100</f>
        <v>6.758873409622522E-2</v>
      </c>
      <c r="K27" s="160">
        <f>'Table 8'!K27/'Table 8'!K$7*100</f>
        <v>7.8145787474402956E-2</v>
      </c>
      <c r="L27" s="160">
        <f>'Table 8'!L27/'Table 8'!L$7*100</f>
        <v>0.10020892233689278</v>
      </c>
      <c r="N27" s="342"/>
      <c r="Q27" s="403"/>
      <c r="S27" s="346"/>
    </row>
    <row r="28" spans="2:19" ht="15" customHeight="1">
      <c r="B28" s="57"/>
      <c r="C28" s="57" t="s">
        <v>68</v>
      </c>
      <c r="D28" s="57"/>
      <c r="E28" s="57"/>
      <c r="G28" s="160">
        <f>'Table 8'!G28/'Table 8'!G$7*100</f>
        <v>0.121407253747477</v>
      </c>
      <c r="H28" s="160">
        <f>'Table 8'!H28/'Table 8'!H$7*100</f>
        <v>0.1048350044082121</v>
      </c>
      <c r="I28" s="160">
        <f>'Table 8'!I28/'Table 8'!I$7*100</f>
        <v>7.1656120506424656E-2</v>
      </c>
      <c r="J28" s="160">
        <f>'Table 8'!J28/'Table 8'!J$7*100</f>
        <v>6.541072973558032E-2</v>
      </c>
      <c r="K28" s="160">
        <f>'Table 8'!K28/'Table 8'!K$7*100</f>
        <v>7.1388602917387509E-2</v>
      </c>
      <c r="L28" s="160">
        <f>'Table 8'!L28/'Table 8'!L$7*100</f>
        <v>7.1387468813857088E-2</v>
      </c>
      <c r="N28" s="342"/>
      <c r="Q28" s="403"/>
      <c r="S28" s="346"/>
    </row>
    <row r="29" spans="2:19" ht="15" customHeight="1">
      <c r="B29" s="14"/>
      <c r="C29" s="57" t="s">
        <v>112</v>
      </c>
      <c r="D29" s="57"/>
      <c r="E29" s="57"/>
      <c r="G29" s="160">
        <f>'Table 8'!G29/'Table 8'!G$7*100</f>
        <v>0.25136185175546338</v>
      </c>
      <c r="H29" s="160">
        <f>'Table 8'!H29/'Table 8'!H$7*100</f>
        <v>0.28395846488580756</v>
      </c>
      <c r="I29" s="160">
        <f>'Table 8'!I29/'Table 8'!I$7*100</f>
        <v>0.17311920736526679</v>
      </c>
      <c r="J29" s="160">
        <f>'Table 8'!J29/'Table 8'!J$7*100</f>
        <v>0.20330986953336957</v>
      </c>
      <c r="K29" s="160">
        <f>'Table 8'!K29/'Table 8'!K$7*100</f>
        <v>0.21184825513724104</v>
      </c>
      <c r="L29" s="160">
        <f>'Table 8'!L29/'Table 8'!L$7*100</f>
        <v>0.16943296142833997</v>
      </c>
      <c r="N29" s="342"/>
      <c r="Q29" s="403"/>
      <c r="S29" s="346"/>
    </row>
    <row r="30" spans="2:19" ht="15" customHeight="1">
      <c r="B30" s="57"/>
      <c r="C30" s="57" t="s">
        <v>36</v>
      </c>
      <c r="D30" s="57"/>
      <c r="E30" s="57"/>
      <c r="G30" s="160">
        <f>'Table 8'!G30/'Table 8'!G$7*100</f>
        <v>0.12942246266062413</v>
      </c>
      <c r="H30" s="160">
        <f>'Table 8'!H30/'Table 8'!H$7*100</f>
        <v>0.14451777168142671</v>
      </c>
      <c r="I30" s="160">
        <f>'Table 8'!I30/'Table 8'!I$7*100</f>
        <v>0.13116799147194058</v>
      </c>
      <c r="J30" s="160">
        <f>'Table 8'!J30/'Table 8'!J$7*100</f>
        <v>0.11355196394594509</v>
      </c>
      <c r="K30" s="160">
        <f>'Table 8'!K30/'Table 8'!K$7*100</f>
        <v>0.14823894584077646</v>
      </c>
      <c r="L30" s="160">
        <f>'Table 8'!L30/'Table 8'!L$7*100</f>
        <v>0.16349388273823909</v>
      </c>
      <c r="N30" s="342"/>
      <c r="Q30" s="403"/>
      <c r="S30" s="346"/>
    </row>
    <row r="31" spans="2:19" ht="15" customHeight="1">
      <c r="B31" s="14"/>
      <c r="C31" s="57" t="s">
        <v>106</v>
      </c>
      <c r="D31" s="57"/>
      <c r="E31" s="57"/>
      <c r="G31" s="160">
        <f>'Table 8'!G31/'Table 8'!G$7*100</f>
        <v>5.316249057820549E-2</v>
      </c>
      <c r="H31" s="160">
        <f>'Table 8'!H31/'Table 8'!H$7*100</f>
        <v>4.5191643647704921E-2</v>
      </c>
      <c r="I31" s="160">
        <f>'Table 8'!I31/'Table 8'!I$7*100</f>
        <v>6.7604379199264417E-2</v>
      </c>
      <c r="J31" s="160">
        <f>'Table 8'!J31/'Table 8'!J$7*100</f>
        <v>2.7916590348960268E-2</v>
      </c>
      <c r="K31" s="160">
        <f>'Table 8'!K31/'Table 8'!K$7*100</f>
        <v>6.1406611805418211E-2</v>
      </c>
      <c r="L31" s="160">
        <f>'Table 8'!L31/'Table 8'!L$7*100</f>
        <v>1.8224217899270749E-2</v>
      </c>
      <c r="N31" s="342"/>
      <c r="Q31" s="403"/>
      <c r="S31" s="346"/>
    </row>
    <row r="32" spans="2:19" ht="15" customHeight="1">
      <c r="B32" s="14"/>
      <c r="C32" s="57" t="s">
        <v>35</v>
      </c>
      <c r="D32" s="57"/>
      <c r="E32" s="57"/>
      <c r="G32" s="160">
        <f>'Table 8'!G32/'Table 8'!G$7*100</f>
        <v>0.247517588604555</v>
      </c>
      <c r="H32" s="160">
        <f>'Table 8'!H32/'Table 8'!H$7*100</f>
        <v>0.16255899648967526</v>
      </c>
      <c r="I32" s="160">
        <f>'Table 8'!I32/'Table 8'!I$7*100</f>
        <v>0.12378936669439675</v>
      </c>
      <c r="J32" s="160">
        <f>'Table 8'!J32/'Table 8'!J$7*100</f>
        <v>0.10971905428115522</v>
      </c>
      <c r="K32" s="160">
        <f>'Table 8'!K32/'Table 8'!K$7*100</f>
        <v>0.14147734374053506</v>
      </c>
      <c r="L32" s="160">
        <f>'Table 8'!L32/'Table 8'!L$7*100</f>
        <v>0.17114799713567613</v>
      </c>
      <c r="N32" s="342"/>
      <c r="Q32" s="403"/>
      <c r="S32" s="346"/>
    </row>
    <row r="33" spans="1:39" ht="15" customHeight="1">
      <c r="A33" s="56"/>
      <c r="B33" s="63"/>
      <c r="C33" s="57" t="s">
        <v>66</v>
      </c>
      <c r="D33" s="57"/>
      <c r="E33" s="57"/>
      <c r="G33" s="160">
        <f>'Table 8'!G33/'Table 8'!G$7*100</f>
        <v>2.9858280234009892E-2</v>
      </c>
      <c r="H33" s="160">
        <f>'Table 8'!H33/'Table 8'!H$7*100</f>
        <v>4.5682295778737142E-2</v>
      </c>
      <c r="I33" s="160">
        <f>'Table 8'!I33/'Table 8'!I$7*100</f>
        <v>5.7997406446588198E-2</v>
      </c>
      <c r="J33" s="160">
        <f>'Table 8'!J33/'Table 8'!J$7*100</f>
        <v>5.2031401263910711E-2</v>
      </c>
      <c r="K33" s="160">
        <f>'Table 8'!K33/'Table 8'!K$7*100</f>
        <v>1.8106405297420646E-2</v>
      </c>
      <c r="L33" s="160">
        <f>'Table 8'!L33/'Table 8'!L$7*100</f>
        <v>1.223515898455977E-2</v>
      </c>
      <c r="N33" s="342"/>
      <c r="Q33" s="403"/>
      <c r="S33" s="346"/>
    </row>
    <row r="34" spans="1:39" ht="15" customHeight="1">
      <c r="A34" s="56"/>
      <c r="B34" s="63"/>
      <c r="C34" s="57" t="s">
        <v>69</v>
      </c>
      <c r="D34" s="57"/>
      <c r="E34" s="57"/>
      <c r="G34" s="160">
        <f>'Table 8'!G34/'Table 8'!G$7*100</f>
        <v>6.016893931847523E-2</v>
      </c>
      <c r="H34" s="160">
        <f>'Table 8'!H34/'Table 8'!H$7*100</f>
        <v>5.5667096672913106E-2</v>
      </c>
      <c r="I34" s="160">
        <f>'Table 8'!I34/'Table 8'!I$7*100</f>
        <v>9.3684445909451103E-2</v>
      </c>
      <c r="J34" s="160">
        <f>'Table 8'!J34/'Table 8'!J$7*100</f>
        <v>6.4686951869944873E-2</v>
      </c>
      <c r="K34" s="160">
        <f>'Table 8'!K34/'Table 8'!K$7*100</f>
        <v>6.4598286786177322E-2</v>
      </c>
      <c r="L34" s="160">
        <f>'Table 8'!L34/'Table 8'!L$7*100</f>
        <v>0.11209921777164265</v>
      </c>
      <c r="N34" s="342"/>
      <c r="Q34" s="404"/>
      <c r="S34" s="346"/>
    </row>
    <row r="35" spans="1:39" ht="15" customHeight="1">
      <c r="B35" s="57"/>
      <c r="C35" s="57" t="s">
        <v>67</v>
      </c>
      <c r="D35" s="57"/>
      <c r="E35" s="57"/>
      <c r="G35" s="160">
        <f>'Table 8'!G35/'Table 8'!G$7*100</f>
        <v>3.4205328341418845E-2</v>
      </c>
      <c r="H35" s="160">
        <f>'Table 8'!H35/'Table 8'!H$7*100</f>
        <v>1.6814894757369966E-2</v>
      </c>
      <c r="I35" s="160">
        <f>'Table 8'!I35/'Table 8'!I$7*100</f>
        <v>5.3638931202442251E-2</v>
      </c>
      <c r="J35" s="160">
        <f>'Table 8'!J35/'Table 8'!J$7*100</f>
        <v>5.2322135383516967E-2</v>
      </c>
      <c r="K35" s="160">
        <f>'Table 8'!K35/'Table 8'!K$7*100</f>
        <v>3.9068752290427132E-2</v>
      </c>
      <c r="L35" s="160">
        <f>'Table 8'!L35/'Table 8'!L$7*100</f>
        <v>5.0866302592146508E-2</v>
      </c>
      <c r="N35" s="342"/>
      <c r="Q35" s="409"/>
      <c r="S35" s="346"/>
    </row>
    <row r="36" spans="1:39" ht="15" customHeight="1">
      <c r="A36" s="56"/>
      <c r="B36" s="63"/>
      <c r="C36" s="57" t="s">
        <v>104</v>
      </c>
      <c r="D36" s="57"/>
      <c r="E36" s="57"/>
      <c r="G36" s="160">
        <f>'Table 8'!G36/'Table 8'!G$7*100</f>
        <v>0.15716113423283853</v>
      </c>
      <c r="H36" s="160">
        <f>'Table 8'!H36/'Table 8'!H$7*100</f>
        <v>0.12073885965178049</v>
      </c>
      <c r="I36" s="160">
        <f>'Table 8'!I36/'Table 8'!I$7*100</f>
        <v>6.9564952288441492E-2</v>
      </c>
      <c r="J36" s="160">
        <f>'Table 8'!J36/'Table 8'!J$7*100</f>
        <v>7.5201743212874511E-2</v>
      </c>
      <c r="K36" s="160">
        <f>'Table 8'!K36/'Table 8'!K$7*100</f>
        <v>4.317761968347706E-2</v>
      </c>
      <c r="L36" s="160">
        <f>'Table 8'!L36/'Table 8'!L$7*100</f>
        <v>4.6571573291718932E-2</v>
      </c>
      <c r="N36" s="342"/>
      <c r="Q36" s="402"/>
      <c r="S36" s="346"/>
    </row>
    <row r="37" spans="1:39" ht="15" customHeight="1">
      <c r="A37" s="56"/>
      <c r="B37" s="63"/>
      <c r="C37" s="58" t="s">
        <v>113</v>
      </c>
      <c r="D37" s="58"/>
      <c r="E37" s="58"/>
      <c r="F37" s="56"/>
      <c r="G37" s="160">
        <f>'Table 8'!G37/'Table 8'!G$7*100</f>
        <v>0.27730504506931164</v>
      </c>
      <c r="H37" s="160">
        <f>'Table 8'!H37/'Table 8'!H$7*100</f>
        <v>0.5724967500301853</v>
      </c>
      <c r="I37" s="160">
        <f>'Table 8'!I37/'Table 8'!I$7*100</f>
        <v>0.51543537847938903</v>
      </c>
      <c r="J37" s="160">
        <f>'Table 8'!J37/'Table 8'!J$7*100</f>
        <v>0.37235035805074207</v>
      </c>
      <c r="K37" s="160">
        <f>'Table 8'!K37/'Table 8'!K$7*100</f>
        <v>0.36435509992719622</v>
      </c>
      <c r="L37" s="160">
        <f>'Table 8'!L37/'Table 8'!L$7*100</f>
        <v>0.37483097848292057</v>
      </c>
      <c r="N37" s="342"/>
      <c r="Q37" s="403"/>
      <c r="S37" s="346"/>
    </row>
    <row r="38" spans="1:39" s="17" customFormat="1" ht="7.5" customHeight="1">
      <c r="A38" s="64"/>
      <c r="B38" s="65"/>
      <c r="C38" s="66"/>
      <c r="D38" s="66"/>
      <c r="E38" s="66"/>
      <c r="F38" s="64"/>
      <c r="G38" s="12"/>
      <c r="H38" s="12"/>
      <c r="I38" s="12"/>
      <c r="J38" s="12"/>
      <c r="K38" s="12"/>
      <c r="L38" s="12"/>
      <c r="M38" s="343"/>
      <c r="N38" s="342"/>
      <c r="O38" s="343"/>
      <c r="P38" s="343"/>
      <c r="Q38" s="404"/>
      <c r="R38" s="343"/>
      <c r="S38" s="346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</row>
    <row r="39" spans="1:39" s="20" customFormat="1" ht="14.1" customHeight="1">
      <c r="B39" s="67" t="s">
        <v>121</v>
      </c>
      <c r="C39" s="19"/>
      <c r="D39" s="19"/>
      <c r="E39" s="19"/>
      <c r="G39" s="194">
        <f>'Table 8'!G39/'Table 8'!G$7*100</f>
        <v>35.09487424518769</v>
      </c>
      <c r="H39" s="194">
        <f>'Table 8'!H39/'Table 8'!H$7*100</f>
        <v>32.65306387182725</v>
      </c>
      <c r="I39" s="194">
        <f>'Table 8'!I39/'Table 8'!I$7*100</f>
        <v>32.35056054282623</v>
      </c>
      <c r="J39" s="194">
        <f>'Table 8'!J39/'Table 8'!J$7*100</f>
        <v>33.887676579493849</v>
      </c>
      <c r="K39" s="194">
        <f>'Table 8'!K39/'Table 8'!K$7*100</f>
        <v>34.477823253808381</v>
      </c>
      <c r="L39" s="194">
        <f>'Table 8'!L39/'Table 8'!L$7*100</f>
        <v>25.633557716695698</v>
      </c>
      <c r="M39" s="376"/>
      <c r="N39" s="342"/>
      <c r="O39" s="376"/>
      <c r="P39" s="376"/>
      <c r="Q39" s="410"/>
      <c r="R39" s="376"/>
      <c r="S39" s="34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</row>
    <row r="40" spans="1:39" ht="14.1" customHeight="1">
      <c r="A40" s="56"/>
      <c r="B40" s="63"/>
      <c r="C40" s="58"/>
      <c r="D40" s="58"/>
      <c r="E40" s="58"/>
      <c r="F40" s="56"/>
      <c r="G40" s="59"/>
      <c r="H40" s="59"/>
      <c r="I40" s="59"/>
      <c r="J40" s="59"/>
      <c r="K40" s="59"/>
      <c r="L40" s="59"/>
      <c r="N40" s="342"/>
      <c r="Q40" s="402"/>
      <c r="S40" s="346"/>
    </row>
    <row r="41" spans="1:39" s="13" customFormat="1" ht="17.100000000000001" customHeight="1">
      <c r="A41" s="53"/>
      <c r="B41" s="54" t="s">
        <v>124</v>
      </c>
      <c r="C41" s="54"/>
      <c r="D41" s="54"/>
      <c r="E41" s="54"/>
      <c r="F41" s="53"/>
      <c r="G41" s="191">
        <f>'Table 8'!G41/'Table 8'!G$7*100</f>
        <v>11.5227439624268</v>
      </c>
      <c r="H41" s="191">
        <f>'Table 8'!H41/'Table 8'!H$7*100</f>
        <v>10.29818407364202</v>
      </c>
      <c r="I41" s="191">
        <f>'Table 8'!I41/'Table 8'!I$7*100</f>
        <v>11.575971971256429</v>
      </c>
      <c r="J41" s="191">
        <f>'Table 8'!J41/'Table 8'!J$7*100</f>
        <v>11.813823075458119</v>
      </c>
      <c r="K41" s="191">
        <f>'Table 8'!K41/'Table 8'!K$7*100</f>
        <v>13.916485925646541</v>
      </c>
      <c r="L41" s="191">
        <f>'Table 8'!L41/'Table 8'!L$7*100</f>
        <v>24.084929025189332</v>
      </c>
      <c r="M41" s="342"/>
      <c r="N41" s="342"/>
      <c r="O41" s="342"/>
      <c r="P41" s="342"/>
      <c r="Q41" s="404"/>
      <c r="R41" s="342"/>
      <c r="S41" s="346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</row>
    <row r="42" spans="1:39" ht="15" customHeight="1">
      <c r="A42" s="56"/>
      <c r="B42" s="63"/>
      <c r="C42" s="57" t="s">
        <v>61</v>
      </c>
      <c r="D42" s="57"/>
      <c r="E42" s="57"/>
      <c r="G42" s="160">
        <f>'Table 8'!G42/'Table 8'!G$7*100</f>
        <v>10.180856853269047</v>
      </c>
      <c r="H42" s="160">
        <f>'Table 8'!H42/'Table 8'!H$7*100</f>
        <v>9.0385833641842623</v>
      </c>
      <c r="I42" s="160">
        <f>'Table 8'!I42/'Table 8'!I$7*100</f>
        <v>10.011315025344892</v>
      </c>
      <c r="J42" s="160">
        <f>'Table 8'!J42/'Table 8'!J$7*100</f>
        <v>10.554134951562778</v>
      </c>
      <c r="K42" s="160">
        <f>'Table 8'!K42/'Table 8'!K$7*100</f>
        <v>12.759699221409109</v>
      </c>
      <c r="L42" s="160">
        <f>'Table 8'!L42/'Table 8'!L$7*100</f>
        <v>22.505790262571317</v>
      </c>
      <c r="N42" s="342"/>
      <c r="Q42" s="403"/>
      <c r="S42" s="346"/>
    </row>
    <row r="43" spans="1:39" ht="15" customHeight="1">
      <c r="B43" s="14"/>
      <c r="C43" s="58" t="s">
        <v>114</v>
      </c>
      <c r="D43" s="58"/>
      <c r="E43" s="58"/>
      <c r="F43" s="56"/>
      <c r="G43" s="160">
        <f>'Table 8'!G43/'Table 8'!G$7*100</f>
        <v>0.51754437479213833</v>
      </c>
      <c r="H43" s="160">
        <f>'Table 8'!H43/'Table 8'!H$7*100</f>
        <v>0.44331290841197252</v>
      </c>
      <c r="I43" s="160">
        <f>'Table 8'!I43/'Table 8'!I$7*100</f>
        <v>0.45953737103621289</v>
      </c>
      <c r="J43" s="160">
        <f>'Table 8'!J43/'Table 8'!J$7*100</f>
        <v>0.38211135309121275</v>
      </c>
      <c r="K43" s="160">
        <f>'Table 8'!K43/'Table 8'!K$7*100</f>
        <v>0.37889157810514051</v>
      </c>
      <c r="L43" s="160">
        <f>'Table 8'!L43/'Table 8'!L$7*100</f>
        <v>0.40752875542607619</v>
      </c>
      <c r="N43" s="342"/>
      <c r="Q43" s="404"/>
      <c r="S43" s="346"/>
    </row>
    <row r="44" spans="1:39" ht="15" customHeight="1">
      <c r="A44" s="56"/>
      <c r="B44" s="63"/>
      <c r="C44" s="58" t="s">
        <v>125</v>
      </c>
      <c r="D44" s="58"/>
      <c r="E44" s="58"/>
      <c r="F44" s="56"/>
      <c r="G44" s="160">
        <f>'Table 8'!G44/'Table 8'!G$7*100</f>
        <v>0.82434273436561445</v>
      </c>
      <c r="H44" s="160">
        <f>'Table 8'!H44/'Table 8'!H$7*100</f>
        <v>0.81628780104578569</v>
      </c>
      <c r="I44" s="160">
        <f>'Table 8'!I44/'Table 8'!I$7*100</f>
        <v>1.1051195748753235</v>
      </c>
      <c r="J44" s="160">
        <f>'Table 8'!J44/'Table 8'!J$7*100</f>
        <v>0.87757677080412599</v>
      </c>
      <c r="K44" s="160">
        <f>'Table 8'!K44/'Table 8'!K$7*100</f>
        <v>0.77789512613228939</v>
      </c>
      <c r="L44" s="160">
        <f>'Table 8'!L44/'Table 8'!L$7*100</f>
        <v>1.1716100071919398</v>
      </c>
      <c r="N44" s="342"/>
      <c r="Q44" s="403"/>
      <c r="S44" s="346"/>
    </row>
    <row r="45" spans="1:39" ht="14.1" customHeight="1">
      <c r="A45" s="56"/>
      <c r="B45" s="63"/>
      <c r="C45" s="58"/>
      <c r="D45" s="58"/>
      <c r="E45" s="58"/>
      <c r="F45" s="56"/>
      <c r="G45" s="70"/>
      <c r="H45" s="70"/>
      <c r="I45" s="70"/>
      <c r="J45" s="70"/>
      <c r="K45" s="70"/>
      <c r="L45" s="70"/>
      <c r="N45" s="342"/>
      <c r="Q45" s="404"/>
      <c r="S45" s="346"/>
    </row>
    <row r="46" spans="1:39" s="13" customFormat="1" ht="17.100000000000001" customHeight="1">
      <c r="A46" s="53"/>
      <c r="B46" s="54" t="s">
        <v>37</v>
      </c>
      <c r="C46" s="54"/>
      <c r="D46" s="54"/>
      <c r="E46" s="54"/>
      <c r="F46" s="53"/>
      <c r="G46" s="191">
        <f>'Table 8'!G46/'Table 8'!G$7*100</f>
        <v>15.385405980093642</v>
      </c>
      <c r="H46" s="191">
        <f>'Table 8'!H46/'Table 8'!H$7*100</f>
        <v>15.200847428897255</v>
      </c>
      <c r="I46" s="191">
        <f>'Table 8'!I46/'Table 8'!I$7*100</f>
        <v>15.849902782352268</v>
      </c>
      <c r="J46" s="191">
        <f>'Table 8'!J46/'Table 8'!J$7*100</f>
        <v>15.258898427766029</v>
      </c>
      <c r="K46" s="191">
        <f>'Table 8'!K46/'Table 8'!K$7*100</f>
        <v>15.231637689184463</v>
      </c>
      <c r="L46" s="191">
        <f>'Table 8'!L46/'Table 8'!L$7*100</f>
        <v>16.737987376180506</v>
      </c>
      <c r="M46" s="342"/>
      <c r="N46" s="342"/>
      <c r="O46" s="342"/>
      <c r="P46" s="342"/>
      <c r="Q46" s="404"/>
      <c r="R46" s="342"/>
      <c r="S46" s="346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</row>
    <row r="47" spans="1:39" ht="15" customHeight="1">
      <c r="A47" s="56"/>
      <c r="B47" s="57"/>
      <c r="C47" s="58" t="s">
        <v>62</v>
      </c>
      <c r="D47" s="58"/>
      <c r="E47" s="58"/>
      <c r="F47" s="56"/>
      <c r="G47" s="160">
        <f>'Table 8'!G47/'Table 8'!G$7*100</f>
        <v>6.203119609657155</v>
      </c>
      <c r="H47" s="160">
        <f>'Table 8'!H47/'Table 8'!H$7*100</f>
        <v>5.5380314405921904</v>
      </c>
      <c r="I47" s="160">
        <f>'Table 8'!I47/'Table 8'!I$7*100</f>
        <v>5.4121008305016147</v>
      </c>
      <c r="J47" s="160">
        <f>'Table 8'!J47/'Table 8'!J$7*100</f>
        <v>6.0408212828626899</v>
      </c>
      <c r="K47" s="160">
        <f>'Table 8'!K47/'Table 8'!K$7*100</f>
        <v>5.8097982367751699</v>
      </c>
      <c r="L47" s="160">
        <f>'Table 8'!L47/'Table 8'!L$7*100</f>
        <v>6.1207468105137499</v>
      </c>
      <c r="N47" s="342"/>
      <c r="Q47" s="403"/>
      <c r="S47" s="346"/>
    </row>
    <row r="48" spans="1:39" ht="15" customHeight="1">
      <c r="B48" s="57"/>
      <c r="C48" s="57" t="s">
        <v>39</v>
      </c>
      <c r="D48" s="57"/>
      <c r="E48" s="57"/>
      <c r="G48" s="160">
        <f>'Table 8'!G48/'Table 8'!G$7*100</f>
        <v>1.9488685054252659</v>
      </c>
      <c r="H48" s="160">
        <f>'Table 8'!H48/'Table 8'!H$7*100</f>
        <v>2.5052511638950175</v>
      </c>
      <c r="I48" s="160">
        <f>'Table 8'!I48/'Table 8'!I$7*100</f>
        <v>2.4947428327308176</v>
      </c>
      <c r="J48" s="160">
        <f>'Table 8'!J48/'Table 8'!J$7*100</f>
        <v>2.6225173731286189</v>
      </c>
      <c r="K48" s="160">
        <f>'Table 8'!K48/'Table 8'!K$7*100</f>
        <v>2.2762981787341738</v>
      </c>
      <c r="L48" s="160">
        <f>'Table 8'!L48/'Table 8'!L$7*100</f>
        <v>2.1831554890571039</v>
      </c>
      <c r="N48" s="342"/>
      <c r="Q48" s="404"/>
      <c r="S48" s="346"/>
    </row>
    <row r="49" spans="1:39" ht="15" customHeight="1">
      <c r="B49" s="57"/>
      <c r="C49" s="58" t="s">
        <v>40</v>
      </c>
      <c r="D49" s="58"/>
      <c r="E49" s="58"/>
      <c r="F49" s="56"/>
      <c r="G49" s="160">
        <f>'Table 8'!G49/'Table 8'!G$7*100</f>
        <v>1.6582479536843677</v>
      </c>
      <c r="H49" s="160">
        <f>'Table 8'!H49/'Table 8'!H$7*100</f>
        <v>1.3739658958333514</v>
      </c>
      <c r="I49" s="160">
        <f>'Table 8'!I49/'Table 8'!I$7*100</f>
        <v>1.2007656913120086</v>
      </c>
      <c r="J49" s="160">
        <f>'Table 8'!J49/'Table 8'!J$7*100</f>
        <v>1.3053005827518052</v>
      </c>
      <c r="K49" s="160">
        <f>'Table 8'!K49/'Table 8'!K$7*100</f>
        <v>1.6562402154868749</v>
      </c>
      <c r="L49" s="160">
        <f>'Table 8'!L49/'Table 8'!L$7*100</f>
        <v>1.6960139478527609</v>
      </c>
      <c r="N49" s="342"/>
      <c r="Q49" s="403"/>
      <c r="S49" s="346"/>
    </row>
    <row r="50" spans="1:39" ht="15" customHeight="1">
      <c r="B50" s="57"/>
      <c r="C50" s="57" t="s">
        <v>41</v>
      </c>
      <c r="D50" s="57"/>
      <c r="E50" s="57"/>
      <c r="G50" s="160">
        <f>'Table 8'!G50/'Table 8'!G$7*100</f>
        <v>0.96806457984366723</v>
      </c>
      <c r="H50" s="160">
        <f>'Table 8'!H50/'Table 8'!H$7*100</f>
        <v>0.8220849430541749</v>
      </c>
      <c r="I50" s="160">
        <f>'Table 8'!I50/'Table 8'!I$7*100</f>
        <v>0.73466564069377582</v>
      </c>
      <c r="J50" s="160">
        <f>'Table 8'!J50/'Table 8'!J$7*100</f>
        <v>0.8944677004871775</v>
      </c>
      <c r="K50" s="160">
        <f>'Table 8'!K50/'Table 8'!K$7*100</f>
        <v>0.81773253094403442</v>
      </c>
      <c r="L50" s="160">
        <f>'Table 8'!L50/'Table 8'!L$7*100</f>
        <v>1.3110298437418966</v>
      </c>
      <c r="N50" s="342"/>
      <c r="Q50" s="404"/>
      <c r="S50" s="346"/>
    </row>
    <row r="51" spans="1:39" ht="15" customHeight="1">
      <c r="B51" s="57"/>
      <c r="C51" s="58" t="s">
        <v>42</v>
      </c>
      <c r="D51" s="58"/>
      <c r="E51" s="58"/>
      <c r="F51" s="56"/>
      <c r="G51" s="160">
        <f>'Table 8'!G51/'Table 8'!G$7*100</f>
        <v>0.43538944051034351</v>
      </c>
      <c r="H51" s="160">
        <f>'Table 8'!H51/'Table 8'!H$7*100</f>
        <v>0.46358398800911044</v>
      </c>
      <c r="I51" s="160">
        <f>'Table 8'!I51/'Table 8'!I$7*100</f>
        <v>0.55580353997521281</v>
      </c>
      <c r="J51" s="160">
        <f>'Table 8'!J51/'Table 8'!J$7*100</f>
        <v>0.77635126645311214</v>
      </c>
      <c r="K51" s="160">
        <f>'Table 8'!K51/'Table 8'!K$7*100</f>
        <v>0.80322366241125831</v>
      </c>
      <c r="L51" s="160">
        <f>'Table 8'!L51/'Table 8'!L$7*100</f>
        <v>0.99589738754294144</v>
      </c>
      <c r="N51" s="342"/>
      <c r="Q51" s="403"/>
    </row>
    <row r="52" spans="1:39" ht="15" customHeight="1">
      <c r="B52" s="57"/>
      <c r="C52" s="58" t="s">
        <v>64</v>
      </c>
      <c r="D52" s="58"/>
      <c r="E52" s="58"/>
      <c r="F52" s="56"/>
      <c r="G52" s="160">
        <f>'Table 8'!G52/'Table 8'!G$7*100</f>
        <v>0.16253799822830828</v>
      </c>
      <c r="H52" s="160">
        <f>'Table 8'!H52/'Table 8'!H$7*100</f>
        <v>0.11482941415685138</v>
      </c>
      <c r="I52" s="160">
        <f>'Table 8'!I52/'Table 8'!I$7*100</f>
        <v>0.10732834455551543</v>
      </c>
      <c r="J52" s="160">
        <f>'Table 8'!J52/'Table 8'!J$7*100</f>
        <v>0.13155357579146928</v>
      </c>
      <c r="K52" s="160">
        <f>'Table 8'!K52/'Table 8'!K$7*100</f>
        <v>0.1194868135616854</v>
      </c>
      <c r="L52" s="160">
        <f>'Table 8'!L52/'Table 8'!L$7*100</f>
        <v>0.13117167148286815</v>
      </c>
      <c r="N52" s="342"/>
      <c r="Q52" s="404"/>
    </row>
    <row r="53" spans="1:39" ht="15" customHeight="1">
      <c r="A53" s="56"/>
      <c r="B53" s="57"/>
      <c r="C53" s="57" t="s">
        <v>38</v>
      </c>
      <c r="D53" s="57"/>
      <c r="E53" s="57"/>
      <c r="G53" s="160">
        <f>'Table 8'!G53/'Table 8'!G$7*100</f>
        <v>1.1828239419866806</v>
      </c>
      <c r="H53" s="160">
        <f>'Table 8'!H53/'Table 8'!H$7*100</f>
        <v>1.2246148703568851</v>
      </c>
      <c r="I53" s="160">
        <f>'Table 8'!I53/'Table 8'!I$7*100</f>
        <v>1.6717476951276695</v>
      </c>
      <c r="J53" s="160">
        <f>'Table 8'!J53/'Table 8'!J$7*100</f>
        <v>1.0846083706066425</v>
      </c>
      <c r="K53" s="160">
        <f>'Table 8'!K53/'Table 8'!K$7*100</f>
        <v>1.258109684439757</v>
      </c>
      <c r="L53" s="160">
        <f>'Table 8'!L53/'Table 8'!L$7*100</f>
        <v>1.3365304683411938</v>
      </c>
      <c r="N53" s="342"/>
      <c r="Q53" s="403"/>
    </row>
    <row r="54" spans="1:39" ht="15" customHeight="1">
      <c r="B54" s="57"/>
      <c r="C54" s="58" t="s">
        <v>101</v>
      </c>
      <c r="D54" s="57"/>
      <c r="E54" s="57"/>
      <c r="G54" s="160">
        <f>'Table 8'!G54/'Table 8'!G$7*100</f>
        <v>0.35129865653562625</v>
      </c>
      <c r="H54" s="160">
        <f>'Table 8'!H54/'Table 8'!H$7*100</f>
        <v>0.34012462143740829</v>
      </c>
      <c r="I54" s="160">
        <f>'Table 8'!I54/'Table 8'!I$7*100</f>
        <v>0.31437649561602032</v>
      </c>
      <c r="J54" s="160">
        <f>'Table 8'!J54/'Table 8'!J$7*100</f>
        <v>0.24506329156707007</v>
      </c>
      <c r="K54" s="160">
        <f>'Table 8'!K54/'Table 8'!K$7*100</f>
        <v>0.34737682473111209</v>
      </c>
      <c r="L54" s="160">
        <f>'Table 8'!L54/'Table 8'!L$7*100</f>
        <v>0.43465659333803724</v>
      </c>
      <c r="N54" s="342"/>
      <c r="Q54" s="410"/>
    </row>
    <row r="55" spans="1:39" ht="15" customHeight="1">
      <c r="A55" s="56"/>
      <c r="B55" s="57"/>
      <c r="C55" s="57" t="s">
        <v>70</v>
      </c>
      <c r="D55" s="58"/>
      <c r="E55" s="58"/>
      <c r="F55" s="56"/>
      <c r="G55" s="160">
        <f>'Table 8'!G55/'Table 8'!G$7*100</f>
        <v>0.21150019265341333</v>
      </c>
      <c r="H55" s="160">
        <f>'Table 8'!H55/'Table 8'!H$7*100</f>
        <v>0.35275245786239556</v>
      </c>
      <c r="I55" s="160">
        <f>'Table 8'!I55/'Table 8'!I$7*100</f>
        <v>0.43261008214587243</v>
      </c>
      <c r="J55" s="160">
        <f>'Table 8'!J55/'Table 8'!J$7*100</f>
        <v>0.29283096300807465</v>
      </c>
      <c r="K55" s="160">
        <f>'Table 8'!K55/'Table 8'!K$7*100</f>
        <v>0.21291398744050491</v>
      </c>
      <c r="L55" s="160">
        <f>'Table 8'!L55/'Table 8'!L$7*100</f>
        <v>0.29132758922035928</v>
      </c>
      <c r="N55" s="342"/>
      <c r="Q55" s="409"/>
    </row>
    <row r="56" spans="1:39" ht="15" customHeight="1">
      <c r="A56" s="56"/>
      <c r="B56" s="57"/>
      <c r="C56" s="58" t="s">
        <v>100</v>
      </c>
      <c r="D56" s="58"/>
      <c r="E56" s="58"/>
      <c r="F56" s="56"/>
      <c r="G56" s="160">
        <f>'Table 8'!G56/'Table 8'!G$7*100</f>
        <v>0.37086515840878093</v>
      </c>
      <c r="H56" s="160">
        <f>'Table 8'!H56/'Table 8'!H$7*100</f>
        <v>0.23811762300842604</v>
      </c>
      <c r="I56" s="160">
        <f>'Table 8'!I56/'Table 8'!I$7*100</f>
        <v>0.26067555916334662</v>
      </c>
      <c r="J56" s="160">
        <f>'Table 8'!J56/'Table 8'!J$7*100</f>
        <v>0.26087188983353754</v>
      </c>
      <c r="K56" s="160">
        <f>'Table 8'!K56/'Table 8'!K$7*100</f>
        <v>0.31605478668031645</v>
      </c>
      <c r="L56" s="160">
        <f>'Table 8'!L56/'Table 8'!L$7*100</f>
        <v>0.35721437731426725</v>
      </c>
      <c r="N56" s="342"/>
      <c r="Q56" s="402"/>
    </row>
    <row r="57" spans="1:39" ht="15" customHeight="1">
      <c r="A57" s="56"/>
      <c r="B57" s="57"/>
      <c r="C57" s="57" t="s">
        <v>43</v>
      </c>
      <c r="D57" s="57"/>
      <c r="G57" s="160">
        <f>'Table 8'!G57/'Table 8'!G$7*100</f>
        <v>0.67236513437974343</v>
      </c>
      <c r="H57" s="160">
        <f>'Table 8'!H57/'Table 8'!H$7*100</f>
        <v>0.71015740294523999</v>
      </c>
      <c r="I57" s="160">
        <f>'Table 8'!I57/'Table 8'!I$7*100</f>
        <v>0.80135146423916892</v>
      </c>
      <c r="J57" s="160">
        <f>'Table 8'!J57/'Table 8'!J$7*100</f>
        <v>0.53227524791935121</v>
      </c>
      <c r="K57" s="160">
        <f>'Table 8'!K57/'Table 8'!K$7*100</f>
        <v>0.46363165323010147</v>
      </c>
      <c r="L57" s="160">
        <f>'Table 8'!L57/'Table 8'!L$7*100</f>
        <v>0.48989902159640492</v>
      </c>
      <c r="N57" s="342"/>
      <c r="Q57" s="404"/>
    </row>
    <row r="58" spans="1:39" ht="15" customHeight="1">
      <c r="A58" s="56"/>
      <c r="B58" s="57"/>
      <c r="C58" s="58" t="s">
        <v>115</v>
      </c>
      <c r="D58" s="58"/>
      <c r="E58" s="58"/>
      <c r="F58" s="56"/>
      <c r="G58" s="160">
        <f>'Table 8'!G58/'Table 8'!G$7*100</f>
        <v>0.18816790802230657</v>
      </c>
      <c r="H58" s="160">
        <f>'Table 8'!H58/'Table 8'!H$7*100</f>
        <v>0.28917006732533956</v>
      </c>
      <c r="I58" s="160">
        <f>'Table 8'!I58/'Table 8'!I$7*100</f>
        <v>0.16030387445238389</v>
      </c>
      <c r="J58" s="160">
        <f>'Table 8'!J58/'Table 8'!J$7*100</f>
        <v>0.16054249141140556</v>
      </c>
      <c r="K58" s="160">
        <f>'Table 8'!K58/'Table 8'!K$7*100</f>
        <v>0.2455358875855406</v>
      </c>
      <c r="L58" s="160">
        <f>'Table 8'!L58/'Table 8'!L$7*100</f>
        <v>0.20051566311337968</v>
      </c>
      <c r="N58" s="342"/>
      <c r="Q58" s="404"/>
    </row>
    <row r="59" spans="1:39" ht="15" customHeight="1">
      <c r="A59" s="56"/>
      <c r="B59" s="57"/>
      <c r="C59" s="57" t="s">
        <v>65</v>
      </c>
      <c r="D59" s="57"/>
      <c r="E59" s="57"/>
      <c r="G59" s="160">
        <f>'Table 8'!G59/'Table 8'!G$7*100</f>
        <v>4.7379187474498638E-2</v>
      </c>
      <c r="H59" s="160">
        <f>'Table 8'!H59/'Table 8'!H$7*100</f>
        <v>6.369709623721162E-2</v>
      </c>
      <c r="I59" s="160">
        <f>'Table 8'!I59/'Table 8'!I$7*100</f>
        <v>4.7682586147021845E-2</v>
      </c>
      <c r="J59" s="160">
        <f>'Table 8'!J59/'Table 8'!J$7*100</f>
        <v>4.8164581883449784E-2</v>
      </c>
      <c r="K59" s="160">
        <f>'Table 8'!K59/'Table 8'!K$7*100</f>
        <v>7.3727692055535546E-2</v>
      </c>
      <c r="L59" s="160">
        <f>'Table 8'!L59/'Table 8'!L$7*100</f>
        <v>7.3534476462466511E-2</v>
      </c>
      <c r="N59" s="342"/>
      <c r="Q59" s="410"/>
    </row>
    <row r="60" spans="1:39" ht="15" customHeight="1">
      <c r="A60" s="56"/>
      <c r="B60" s="63"/>
      <c r="C60" s="58" t="s">
        <v>116</v>
      </c>
      <c r="D60" s="58"/>
      <c r="E60" s="58"/>
      <c r="F60" s="56"/>
      <c r="G60" s="160">
        <f>'Table 8'!G60/'Table 8'!G$7*100</f>
        <v>0.98477771328348651</v>
      </c>
      <c r="H60" s="160">
        <f>'Table 8'!H60/'Table 8'!H$7*100</f>
        <v>1.1644664441836508</v>
      </c>
      <c r="I60" s="160">
        <f>'Table 8'!I60/'Table 8'!I$7*100</f>
        <v>1.6557481456918381</v>
      </c>
      <c r="J60" s="160">
        <f>'Table 8'!J60/'Table 8'!J$7*100</f>
        <v>0.86352981006162055</v>
      </c>
      <c r="K60" s="160">
        <f>'Table 8'!K60/'Table 8'!K$7*100</f>
        <v>0.83150753510839703</v>
      </c>
      <c r="L60" s="160">
        <f>'Table 8'!L60/'Table 8'!L$7*100</f>
        <v>1.1162940366030742</v>
      </c>
      <c r="N60" s="342"/>
      <c r="Q60" s="402"/>
    </row>
    <row r="61" spans="1:39" s="17" customFormat="1" ht="7.5" customHeight="1">
      <c r="A61" s="64"/>
      <c r="B61" s="65"/>
      <c r="C61" s="66"/>
      <c r="D61" s="66"/>
      <c r="E61" s="66"/>
      <c r="F61" s="64"/>
      <c r="G61" s="71"/>
      <c r="H61" s="71"/>
      <c r="I61" s="71"/>
      <c r="J61" s="71"/>
      <c r="K61" s="71"/>
      <c r="L61" s="71"/>
      <c r="M61" s="343"/>
      <c r="N61" s="342"/>
      <c r="O61" s="343"/>
      <c r="P61" s="343"/>
      <c r="Q61" s="404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</row>
    <row r="62" spans="1:39" s="74" customFormat="1" ht="14.1" customHeight="1">
      <c r="A62" s="72"/>
      <c r="B62" s="73" t="s">
        <v>186</v>
      </c>
      <c r="C62" s="73"/>
      <c r="D62" s="73"/>
      <c r="E62" s="73"/>
      <c r="G62" s="194">
        <f>'Table 8'!G62/'Table 8'!G$7*100</f>
        <v>7.5739640696598585</v>
      </c>
      <c r="H62" s="194">
        <f>'Table 8'!H62/'Table 8'!H$7*100</f>
        <v>8.2524943910564126</v>
      </c>
      <c r="I62" s="194">
        <f>'Table 8'!I62/'Table 8'!I$7*100</f>
        <v>8.4591622886570264</v>
      </c>
      <c r="J62" s="194">
        <f>'Table 8'!J62/'Table 8'!J$7*100</f>
        <v>7.8344679107274136</v>
      </c>
      <c r="K62" s="194">
        <f>'Table 8'!K62/'Table 8'!K$7*100</f>
        <v>7.9758146576447615</v>
      </c>
      <c r="L62" s="194">
        <f>'Table 8'!L62/'Table 8'!L$7*100</f>
        <v>8.624888868078072</v>
      </c>
      <c r="M62" s="378"/>
      <c r="N62" s="342"/>
      <c r="O62" s="378"/>
      <c r="P62" s="378"/>
      <c r="Q62" s="404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</row>
    <row r="63" spans="1:39" ht="14.1" customHeight="1">
      <c r="A63" s="56"/>
      <c r="B63" s="63"/>
      <c r="C63" s="58"/>
      <c r="D63" s="58"/>
      <c r="E63" s="58"/>
      <c r="F63" s="56"/>
      <c r="G63" s="59"/>
      <c r="H63" s="59"/>
      <c r="I63" s="59"/>
      <c r="J63" s="59"/>
      <c r="K63" s="59"/>
      <c r="L63" s="59"/>
      <c r="N63" s="342"/>
      <c r="Q63" s="404"/>
    </row>
    <row r="64" spans="1:39" s="13" customFormat="1" ht="17.100000000000001" customHeight="1">
      <c r="A64" s="53"/>
      <c r="B64" s="54" t="s">
        <v>44</v>
      </c>
      <c r="C64" s="54"/>
      <c r="D64" s="54"/>
      <c r="E64" s="54"/>
      <c r="F64" s="53"/>
      <c r="G64" s="191">
        <f>'Table 8'!G64/'Table 8'!G$7*100</f>
        <v>3.6179263356743956</v>
      </c>
      <c r="H64" s="191">
        <f>'Table 8'!H64/'Table 8'!H$7*100</f>
        <v>3.3668218927059095</v>
      </c>
      <c r="I64" s="191">
        <f>'Table 8'!I64/'Table 8'!I$7*100</f>
        <v>4.1870482862648748</v>
      </c>
      <c r="J64" s="191">
        <f>'Table 8'!J64/'Table 8'!J$7*100</f>
        <v>3.0868258770065591</v>
      </c>
      <c r="K64" s="191">
        <f>'Table 8'!K64/'Table 8'!K$7*100</f>
        <v>2.7187416380738418</v>
      </c>
      <c r="L64" s="191">
        <f>'Table 8'!L64/'Table 8'!L$7*100</f>
        <v>2.6421595918123613</v>
      </c>
      <c r="M64" s="342"/>
      <c r="N64" s="342"/>
      <c r="O64" s="342"/>
      <c r="P64" s="342"/>
      <c r="Q64" s="410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</row>
    <row r="65" spans="1:39" ht="15" customHeight="1">
      <c r="A65" s="56"/>
      <c r="B65" s="63"/>
      <c r="C65" s="58" t="s">
        <v>45</v>
      </c>
      <c r="D65" s="58"/>
      <c r="E65" s="58"/>
      <c r="F65" s="56"/>
      <c r="G65" s="160">
        <f>'Table 8'!G65/'Table 8'!G$7*100</f>
        <v>3.1993910380904005</v>
      </c>
      <c r="H65" s="160">
        <f>'Table 8'!H65/'Table 8'!H$7*100</f>
        <v>3.05314984705256</v>
      </c>
      <c r="I65" s="160">
        <f>'Table 8'!I65/'Table 8'!I$7*100</f>
        <v>2.8211220083783695</v>
      </c>
      <c r="J65" s="160">
        <f>'Table 8'!J65/'Table 8'!J$7*100</f>
        <v>2.7794354162420651</v>
      </c>
      <c r="K65" s="160">
        <f>'Table 8'!K65/'Table 8'!K$7*100</f>
        <v>2.4485133404338706</v>
      </c>
      <c r="L65" s="160">
        <f>'Table 8'!L65/'Table 8'!L$7*100</f>
        <v>2.3111641263253597</v>
      </c>
      <c r="N65" s="342"/>
      <c r="Q65" s="402"/>
    </row>
    <row r="66" spans="1:39" ht="15" customHeight="1">
      <c r="A66" s="56"/>
      <c r="B66" s="63"/>
      <c r="C66" s="58" t="s">
        <v>46</v>
      </c>
      <c r="D66" s="58"/>
      <c r="E66" s="58"/>
      <c r="F66" s="56"/>
      <c r="G66" s="160">
        <f>'Table 8'!G66/'Table 8'!G$7*100</f>
        <v>0.37160147038822466</v>
      </c>
      <c r="H66" s="160">
        <f>'Table 8'!H66/'Table 8'!H$7*100</f>
        <v>0.2740343198854312</v>
      </c>
      <c r="I66" s="160">
        <f>'Table 8'!I66/'Table 8'!I$7*100</f>
        <v>0.32626943184183166</v>
      </c>
      <c r="J66" s="160">
        <f>'Table 8'!J66/'Table 8'!J$7*100</f>
        <v>0.26972677279951834</v>
      </c>
      <c r="K66" s="160">
        <f>'Table 8'!K66/'Table 8'!K$7*100</f>
        <v>0.23500115137742253</v>
      </c>
      <c r="L66" s="160">
        <f>'Table 8'!L66/'Table 8'!L$7*100</f>
        <v>0.25018458232450919</v>
      </c>
      <c r="N66" s="342"/>
      <c r="Q66" s="405"/>
    </row>
    <row r="67" spans="1:39" ht="15" customHeight="1">
      <c r="A67" s="56"/>
      <c r="B67" s="63"/>
      <c r="C67" s="58" t="s">
        <v>117</v>
      </c>
      <c r="D67" s="58"/>
      <c r="E67" s="58"/>
      <c r="F67" s="56"/>
      <c r="G67" s="160">
        <f>'Table 8'!G67/'Table 8'!G$7*100</f>
        <v>4.6933827195771001E-2</v>
      </c>
      <c r="H67" s="160">
        <f>'Table 8'!H67/'Table 8'!H$7*100</f>
        <v>3.9637725767917874E-2</v>
      </c>
      <c r="I67" s="160">
        <f>'Table 8'!I67/'Table 8'!I$7*100</f>
        <v>1.0396568460446731</v>
      </c>
      <c r="J67" s="160">
        <f>'Table 8'!J67/'Table 8'!J$7*100</f>
        <v>3.766368796497551E-2</v>
      </c>
      <c r="K67" s="160">
        <f>'Table 8'!K67/'Table 8'!K$7*100</f>
        <v>3.522714626254804E-2</v>
      </c>
      <c r="L67" s="160">
        <f>'Table 8'!L67/'Table 8'!L$7*100</f>
        <v>8.08108831624927E-2</v>
      </c>
      <c r="N67" s="342"/>
      <c r="Q67" s="406"/>
    </row>
    <row r="68" spans="1:39" ht="14.1" customHeight="1">
      <c r="A68" s="56"/>
      <c r="B68" s="63"/>
      <c r="C68" s="58"/>
      <c r="D68" s="58"/>
      <c r="E68" s="58"/>
      <c r="F68" s="56"/>
      <c r="G68" s="70"/>
      <c r="H68" s="70"/>
      <c r="I68" s="70"/>
      <c r="J68" s="70"/>
      <c r="K68" s="70"/>
      <c r="L68" s="70"/>
      <c r="N68" s="342"/>
      <c r="Q68" s="407"/>
    </row>
    <row r="69" spans="1:39" s="13" customFormat="1" ht="17.100000000000001" customHeight="1">
      <c r="A69" s="53"/>
      <c r="B69" s="54" t="s">
        <v>47</v>
      </c>
      <c r="C69" s="54"/>
      <c r="D69" s="54"/>
      <c r="E69" s="54"/>
      <c r="F69" s="53"/>
      <c r="G69" s="191">
        <f>'Table 8'!G69/'Table 8'!G$7*100</f>
        <v>0.93419678099715808</v>
      </c>
      <c r="H69" s="191">
        <f>'Table 8'!H69/'Table 8'!H$7*100</f>
        <v>1.0545927967162458</v>
      </c>
      <c r="I69" s="191">
        <f>'Table 8'!I69/'Table 8'!I$7*100</f>
        <v>0.74742006579448439</v>
      </c>
      <c r="J69" s="191">
        <f>'Table 8'!J69/'Table 8'!J$7*100</f>
        <v>0.74477242681167388</v>
      </c>
      <c r="K69" s="191">
        <f>'Table 8'!K69/'Table 8'!K$7*100</f>
        <v>0.75791899566449084</v>
      </c>
      <c r="L69" s="191">
        <f>'Table 8'!L69/'Table 8'!L$7*100</f>
        <v>0.74402918565229825</v>
      </c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</row>
    <row r="70" spans="1:39" ht="15" customHeight="1">
      <c r="A70" s="56"/>
      <c r="B70" s="63"/>
      <c r="C70" s="58" t="s">
        <v>119</v>
      </c>
      <c r="D70" s="58"/>
      <c r="E70" s="58"/>
      <c r="F70" s="56"/>
      <c r="G70" s="160">
        <f>'Table 8'!G70/'Table 8'!G$7*100</f>
        <v>0.28034600078337463</v>
      </c>
      <c r="H70" s="160">
        <f>'Table 8'!H70/'Table 8'!H$7*100</f>
        <v>0.58582062785035771</v>
      </c>
      <c r="I70" s="160">
        <f>'Table 8'!I70/'Table 8'!I$7*100</f>
        <v>0.14934869904644488</v>
      </c>
      <c r="J70" s="160">
        <f>'Table 8'!J70/'Table 8'!J$7*100</f>
        <v>0.11788240140623701</v>
      </c>
      <c r="K70" s="160">
        <f>'Table 8'!K70/'Table 8'!K$7*100</f>
        <v>0.12808390487231494</v>
      </c>
      <c r="L70" s="160">
        <f>'Table 8'!L70/'Table 8'!L$7*100</f>
        <v>7.0210791525892879E-2</v>
      </c>
      <c r="N70" s="342"/>
      <c r="Q70" s="408"/>
    </row>
    <row r="71" spans="1:39" ht="15" customHeight="1">
      <c r="A71" s="56"/>
      <c r="B71" s="63"/>
      <c r="C71" s="58" t="s">
        <v>48</v>
      </c>
      <c r="D71" s="58"/>
      <c r="E71" s="58"/>
      <c r="F71" s="56"/>
      <c r="G71" s="160">
        <f>'Table 8'!G71/'Table 8'!G$7*100</f>
        <v>0.12379675839480514</v>
      </c>
      <c r="H71" s="160">
        <f>'Table 8'!H71/'Table 8'!H$7*100</f>
        <v>7.043230266258052E-2</v>
      </c>
      <c r="I71" s="160">
        <f>'Table 8'!I71/'Table 8'!I$7*100</f>
        <v>0.15429375493216102</v>
      </c>
      <c r="J71" s="160">
        <f>'Table 8'!J71/'Table 8'!J$7*100</f>
        <v>0.18636557374040955</v>
      </c>
      <c r="K71" s="160">
        <f>'Table 8'!K71/'Table 8'!K$7*100</f>
        <v>0.11569656147380815</v>
      </c>
      <c r="L71" s="160">
        <f>'Table 8'!L71/'Table 8'!L$7*100</f>
        <v>0.15157288516551443</v>
      </c>
      <c r="N71" s="342"/>
    </row>
    <row r="72" spans="1:39" ht="15" customHeight="1">
      <c r="A72" s="56"/>
      <c r="B72" s="63"/>
      <c r="C72" s="58" t="s">
        <v>118</v>
      </c>
      <c r="D72" s="58"/>
      <c r="E72" s="58"/>
      <c r="F72" s="56"/>
      <c r="G72" s="160">
        <f>'Table 8'!G72/'Table 8'!G$7*100</f>
        <v>0.19206257727926004</v>
      </c>
      <c r="H72" s="160">
        <f>'Table 8'!H72/'Table 8'!H$7*100</f>
        <v>0.11113420906230882</v>
      </c>
      <c r="I72" s="160">
        <f>'Table 8'!I72/'Table 8'!I$7*100</f>
        <v>0.12495319975405098</v>
      </c>
      <c r="J72" s="160">
        <f>'Table 8'!J72/'Table 8'!J$7*100</f>
        <v>0.13897257686272169</v>
      </c>
      <c r="K72" s="160">
        <f>'Table 8'!K72/'Table 8'!K$7*100</f>
        <v>0.13636127649196531</v>
      </c>
      <c r="L72" s="160">
        <f>'Table 8'!L72/'Table 8'!L$7*100</f>
        <v>0.11269969447017293</v>
      </c>
      <c r="N72" s="342"/>
      <c r="Q72" s="412"/>
    </row>
    <row r="73" spans="1:39" ht="15" customHeight="1">
      <c r="A73" s="56"/>
      <c r="B73" s="63"/>
      <c r="C73" s="58" t="s">
        <v>120</v>
      </c>
      <c r="D73" s="58"/>
      <c r="E73" s="58"/>
      <c r="F73" s="56"/>
      <c r="G73" s="160">
        <f>'Table 8'!G73/'Table 8'!G$7*100</f>
        <v>0.33799144453971824</v>
      </c>
      <c r="H73" s="160">
        <f>'Table 8'!H73/'Table 8'!H$7*100</f>
        <v>0.28720565714099883</v>
      </c>
      <c r="I73" s="160">
        <f>'Table 8'!I73/'Table 8'!I$7*100</f>
        <v>0.31882441206182754</v>
      </c>
      <c r="J73" s="160">
        <f>'Table 8'!J73/'Table 8'!J$7*100</f>
        <v>0.30155187480230566</v>
      </c>
      <c r="K73" s="160">
        <f>'Table 8'!K73/'Table 8'!K$7*100</f>
        <v>0.3777772528264024</v>
      </c>
      <c r="L73" s="160">
        <f>'Table 8'!L73/'Table 8'!L$7*100</f>
        <v>0.40954581449071809</v>
      </c>
      <c r="N73" s="342"/>
      <c r="Q73" s="413"/>
    </row>
    <row r="74" spans="1:39" ht="14.1" customHeight="1">
      <c r="A74" s="56"/>
      <c r="B74" s="63"/>
      <c r="C74" s="58"/>
      <c r="D74" s="58"/>
      <c r="E74" s="58"/>
      <c r="F74" s="56"/>
      <c r="G74" s="70"/>
      <c r="H74" s="70"/>
      <c r="I74" s="70"/>
      <c r="J74" s="70"/>
      <c r="K74" s="70"/>
      <c r="L74" s="70"/>
      <c r="N74" s="342"/>
      <c r="Q74" s="414"/>
    </row>
    <row r="75" spans="1:39" s="13" customFormat="1" ht="17.100000000000001" customHeight="1">
      <c r="A75" s="53"/>
      <c r="B75" s="54" t="s">
        <v>183</v>
      </c>
      <c r="C75" s="54"/>
      <c r="D75" s="54"/>
      <c r="E75" s="54"/>
      <c r="F75" s="53"/>
      <c r="G75" s="191">
        <f>'Table 8'!G75/'Table 8'!G$7*100</f>
        <v>0.33225918559403173</v>
      </c>
      <c r="H75" s="191">
        <f>'Table 8'!H75/'Table 8'!H$7*100</f>
        <v>0.18977187288314307</v>
      </c>
      <c r="I75" s="191">
        <f>'Table 8'!I75/'Table 8'!I$7*100</f>
        <v>1.0311160343645609</v>
      </c>
      <c r="J75" s="191">
        <f>'Table 8'!J75/'Table 8'!J$7*100</f>
        <v>8.2594617126150821E-2</v>
      </c>
      <c r="K75" s="191">
        <f>'Table 8'!K75/'Table 8'!K$7*100</f>
        <v>9.0866103193566847E-2</v>
      </c>
      <c r="L75" s="191">
        <f>'Table 8'!L75/'Table 8'!L$7*100</f>
        <v>0.12289423228422189</v>
      </c>
      <c r="M75" s="342"/>
      <c r="N75" s="342"/>
      <c r="O75" s="342"/>
      <c r="P75" s="342"/>
      <c r="Q75" s="411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</row>
    <row r="76" spans="1:39" s="41" customFormat="1" ht="14.1" customHeight="1">
      <c r="A76" s="76"/>
      <c r="B76" s="76"/>
      <c r="C76" s="76"/>
      <c r="D76" s="76"/>
      <c r="E76" s="76"/>
      <c r="F76" s="76"/>
      <c r="G76" s="77"/>
      <c r="H76" s="77"/>
      <c r="I76" s="77"/>
      <c r="J76" s="198"/>
      <c r="K76" s="198"/>
      <c r="L76" s="77"/>
      <c r="M76" s="342"/>
      <c r="N76" s="342"/>
      <c r="O76" s="342"/>
      <c r="P76" s="342"/>
      <c r="Q76" s="411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</row>
    <row r="77" spans="1:39" s="258" customFormat="1" ht="9" customHeight="1">
      <c r="B77" s="259"/>
      <c r="C77" s="259"/>
      <c r="D77" s="259"/>
      <c r="E77" s="259"/>
      <c r="H77" s="260"/>
      <c r="I77" s="260"/>
      <c r="J77" s="260"/>
      <c r="K77" s="260"/>
      <c r="L77" s="260"/>
      <c r="M77" s="364"/>
      <c r="N77" s="364"/>
      <c r="O77" s="364"/>
      <c r="P77" s="364"/>
      <c r="Q77" s="364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79"/>
    </row>
    <row r="78" spans="1:39" s="27" customFormat="1" ht="9" customHeight="1">
      <c r="B78" s="29"/>
      <c r="C78" s="29"/>
      <c r="D78" s="29"/>
      <c r="E78" s="29"/>
      <c r="F78" s="30"/>
      <c r="G78" s="30"/>
      <c r="H78" s="31"/>
      <c r="I78" s="31"/>
      <c r="J78" s="31"/>
      <c r="K78" s="31"/>
      <c r="L78" s="31"/>
      <c r="M78" s="364"/>
      <c r="N78" s="364"/>
      <c r="O78" s="364"/>
      <c r="P78" s="364"/>
      <c r="Q78" s="380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79"/>
      <c r="AG78" s="379"/>
      <c r="AH78" s="379"/>
      <c r="AI78" s="379"/>
      <c r="AJ78" s="379"/>
      <c r="AK78" s="379"/>
      <c r="AL78" s="379"/>
      <c r="AM78" s="379"/>
    </row>
    <row r="79" spans="1:39" s="27" customFormat="1">
      <c r="B79" s="26" t="s">
        <v>188</v>
      </c>
      <c r="C79" s="26"/>
      <c r="G79" s="28"/>
      <c r="H79" s="28"/>
      <c r="I79" s="28"/>
      <c r="J79" s="28"/>
      <c r="K79" s="28"/>
      <c r="L79" s="28"/>
      <c r="M79" s="364"/>
      <c r="N79" s="364"/>
      <c r="O79" s="364"/>
      <c r="P79" s="364"/>
      <c r="Q79" s="381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</row>
    <row r="80" spans="1:39" s="27" customFormat="1">
      <c r="B80" s="261" t="s">
        <v>187</v>
      </c>
      <c r="C80" s="26"/>
      <c r="D80" s="262"/>
      <c r="E80" s="262"/>
      <c r="F80" s="262"/>
      <c r="G80" s="28"/>
      <c r="H80" s="28"/>
      <c r="I80" s="28"/>
      <c r="J80" s="28"/>
      <c r="K80" s="28"/>
      <c r="L80" s="28"/>
      <c r="M80" s="364"/>
      <c r="N80" s="364"/>
      <c r="O80" s="364"/>
      <c r="P80" s="364"/>
      <c r="Q80" s="381"/>
      <c r="R80" s="379"/>
      <c r="S80" s="379"/>
      <c r="T80" s="379"/>
      <c r="U80" s="379"/>
      <c r="V80" s="379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</row>
    <row r="81" spans="1:39" ht="16.5" customHeight="1">
      <c r="B81" s="22"/>
      <c r="C81" s="17"/>
      <c r="D81" s="17"/>
      <c r="E81" s="17"/>
      <c r="F81" s="17"/>
      <c r="G81" s="78"/>
      <c r="H81" s="78"/>
      <c r="I81" s="78"/>
      <c r="J81" s="78"/>
      <c r="K81" s="78"/>
      <c r="L81" s="78"/>
    </row>
    <row r="82" spans="1:39" ht="16.5" customHeight="1">
      <c r="B82" s="22"/>
      <c r="C82" s="17"/>
      <c r="D82" s="17"/>
      <c r="E82" s="17"/>
      <c r="F82" s="17"/>
      <c r="G82" s="79"/>
      <c r="H82" s="79"/>
      <c r="I82" s="79"/>
      <c r="J82" s="79"/>
      <c r="K82" s="79"/>
      <c r="L82" s="79"/>
    </row>
    <row r="83" spans="1:39" s="41" customFormat="1" ht="16.5" customHeight="1">
      <c r="A83" s="470">
        <v>29</v>
      </c>
      <c r="B83" s="470"/>
      <c r="C83" s="470"/>
      <c r="D83" s="470"/>
      <c r="E83" s="470"/>
      <c r="F83" s="470"/>
      <c r="G83" s="470"/>
      <c r="H83" s="470"/>
      <c r="I83" s="470"/>
      <c r="J83" s="470"/>
      <c r="K83" s="470"/>
      <c r="L83" s="279"/>
      <c r="M83" s="342"/>
      <c r="N83" s="342"/>
      <c r="O83" s="342"/>
      <c r="P83" s="342"/>
      <c r="Q83" s="411"/>
      <c r="R83" s="342"/>
      <c r="S83" s="342"/>
      <c r="T83" s="342"/>
      <c r="U83" s="342"/>
      <c r="V83" s="342"/>
      <c r="W83" s="342"/>
      <c r="X83" s="342"/>
      <c r="Y83" s="342"/>
      <c r="Z83" s="342"/>
      <c r="AA83" s="342"/>
      <c r="AB83" s="342"/>
      <c r="AC83" s="342"/>
      <c r="AD83" s="342"/>
      <c r="AE83" s="342"/>
      <c r="AF83" s="342"/>
      <c r="AG83" s="342"/>
      <c r="AH83" s="342"/>
      <c r="AI83" s="342"/>
      <c r="AJ83" s="342"/>
      <c r="AK83" s="342"/>
      <c r="AL83" s="342"/>
      <c r="AM83" s="342"/>
    </row>
    <row r="84" spans="1:39" s="81" customFormat="1" ht="21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351"/>
      <c r="N84" s="343"/>
      <c r="O84" s="351"/>
      <c r="P84" s="351"/>
      <c r="Q84" s="41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</row>
    <row r="85" spans="1:39" ht="15">
      <c r="B85" s="15"/>
      <c r="C85" s="82"/>
      <c r="D85" s="82"/>
      <c r="E85" s="82"/>
      <c r="F85" s="82"/>
      <c r="J85" s="3"/>
      <c r="K85" s="3"/>
      <c r="N85" s="351"/>
    </row>
    <row r="86" spans="1:39" ht="15">
      <c r="B86" s="15"/>
      <c r="C86" s="82"/>
      <c r="D86" s="82"/>
      <c r="E86" s="82"/>
      <c r="F86" s="82"/>
      <c r="G86" s="83"/>
      <c r="H86" s="83"/>
      <c r="I86" s="83"/>
      <c r="J86" s="83"/>
      <c r="K86" s="83"/>
      <c r="L86" s="83"/>
    </row>
    <row r="87" spans="1:39" ht="15">
      <c r="B87" s="15"/>
      <c r="C87" s="82"/>
      <c r="D87" s="82"/>
      <c r="E87" s="82"/>
      <c r="F87" s="82"/>
      <c r="G87" s="84"/>
      <c r="H87" s="84"/>
      <c r="I87" s="84"/>
      <c r="J87" s="84"/>
      <c r="K87" s="84"/>
      <c r="L87" s="84"/>
    </row>
    <row r="88" spans="1:39" ht="15">
      <c r="B88" s="15"/>
      <c r="C88" s="82"/>
      <c r="D88" s="82"/>
      <c r="E88" s="82"/>
      <c r="F88" s="82"/>
      <c r="G88" s="85"/>
      <c r="H88" s="85"/>
      <c r="I88" s="85"/>
      <c r="J88" s="86"/>
      <c r="K88" s="86"/>
      <c r="L88" s="85"/>
    </row>
    <row r="91" spans="1:39" ht="15">
      <c r="B91" s="15"/>
    </row>
  </sheetData>
  <sheetProtection algorithmName="SHA-512" hashValue="6y9Q2LVcicCUYkeTrci40Ftp67JMPtIe5d0J6Da4LiPAgnHCx5VWZB9TCCT3bOJ1a77rW+34bQSneb1haf1Lsg==" saltValue="yrnHUzqJ9wnDZbr1HYqSAQ==" spinCount="100000" sheet="1" objects="1" scenarios="1"/>
  <mergeCells count="3">
    <mergeCell ref="A2:C3"/>
    <mergeCell ref="A5:F5"/>
    <mergeCell ref="A83:K83"/>
  </mergeCells>
  <conditionalFormatting sqref="D9:E9 D61:E76 D38:E46">
    <cfRule type="duplicateValues" dxfId="7" priority="4"/>
  </conditionalFormatting>
  <conditionalFormatting sqref="D10:E37">
    <cfRule type="duplicateValues" dxfId="6" priority="3"/>
  </conditionalFormatting>
  <conditionalFormatting sqref="D56:E56">
    <cfRule type="duplicateValues" dxfId="5" priority="1"/>
  </conditionalFormatting>
  <conditionalFormatting sqref="D47:E49 D51:E55 D50 D57:E60">
    <cfRule type="duplicateValues" dxfId="4" priority="2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2:AZ92"/>
  <sheetViews>
    <sheetView view="pageBreakPreview" zoomScale="70" zoomScaleNormal="90" zoomScaleSheetLayoutView="70" workbookViewId="0">
      <pane xSplit="5" ySplit="7" topLeftCell="F8" activePane="bottomRight" state="frozen"/>
      <selection activeCell="G21" sqref="G21"/>
      <selection pane="topRight" activeCell="G21" sqref="G21"/>
      <selection pane="bottomLeft" activeCell="G21" sqref="G21"/>
      <selection pane="bottomRight" activeCell="G21" sqref="G21"/>
    </sheetView>
  </sheetViews>
  <sheetFormatPr defaultColWidth="9.140625" defaultRowHeight="15.75"/>
  <cols>
    <col min="1" max="1" width="3.7109375" style="15" customWidth="1"/>
    <col min="2" max="2" width="10.7109375" style="41" customWidth="1"/>
    <col min="3" max="3" width="8.42578125" style="15" customWidth="1"/>
    <col min="4" max="4" width="5" style="15" customWidth="1"/>
    <col min="5" max="5" width="26.42578125" style="15" customWidth="1"/>
    <col min="6" max="6" width="2.42578125" style="15" customWidth="1"/>
    <col min="7" max="8" width="15.7109375" style="42" customWidth="1"/>
    <col min="9" max="9" width="15.5703125" style="42" customWidth="1"/>
    <col min="10" max="10" width="17.5703125" style="42" bestFit="1" customWidth="1"/>
    <col min="11" max="11" width="16.7109375" style="42" customWidth="1"/>
    <col min="12" max="12" width="15.42578125" style="42" customWidth="1"/>
    <col min="13" max="52" width="9.140625" style="343"/>
    <col min="53" max="16384" width="9.140625" style="15"/>
  </cols>
  <sheetData>
    <row r="2" spans="1:52" ht="15" customHeight="1">
      <c r="A2" s="469" t="s">
        <v>227</v>
      </c>
      <c r="B2" s="469"/>
      <c r="C2" s="469"/>
      <c r="D2" s="196" t="s">
        <v>208</v>
      </c>
      <c r="E2" s="200"/>
      <c r="G2" s="44"/>
      <c r="H2" s="44"/>
      <c r="I2" s="44"/>
      <c r="J2" s="44"/>
      <c r="K2" s="44"/>
      <c r="L2" s="44"/>
    </row>
    <row r="3" spans="1:52" ht="15" customHeight="1">
      <c r="A3" s="469"/>
      <c r="B3" s="469"/>
      <c r="C3" s="469"/>
      <c r="D3" s="197" t="s">
        <v>209</v>
      </c>
      <c r="E3" s="201"/>
      <c r="G3" s="46"/>
      <c r="H3" s="46"/>
      <c r="I3" s="46"/>
      <c r="J3" s="46"/>
      <c r="K3" s="46"/>
    </row>
    <row r="4" spans="1:52" ht="12" customHeight="1" thickBot="1">
      <c r="A4" s="47"/>
      <c r="B4" s="48"/>
      <c r="C4" s="47"/>
      <c r="D4" s="47"/>
      <c r="E4" s="47"/>
      <c r="F4" s="47"/>
      <c r="G4" s="49"/>
      <c r="H4" s="49"/>
      <c r="I4" s="49"/>
      <c r="J4" s="49"/>
      <c r="K4" s="49"/>
      <c r="L4" s="49"/>
    </row>
    <row r="5" spans="1:52" s="294" customFormat="1" ht="24.75" customHeight="1">
      <c r="A5" s="465"/>
      <c r="B5" s="465"/>
      <c r="C5" s="465"/>
      <c r="D5" s="465"/>
      <c r="E5" s="465"/>
      <c r="F5" s="465"/>
      <c r="G5" s="341">
        <v>2015</v>
      </c>
      <c r="H5" s="341">
        <v>2016</v>
      </c>
      <c r="I5" s="341">
        <v>2017</v>
      </c>
      <c r="J5" s="341">
        <v>2018</v>
      </c>
      <c r="K5" s="341">
        <v>2019</v>
      </c>
      <c r="L5" s="341" t="s">
        <v>236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</row>
    <row r="6" spans="1:52" ht="15" customHeight="1">
      <c r="A6" s="50"/>
      <c r="B6" s="50"/>
      <c r="C6" s="50"/>
      <c r="D6" s="50"/>
      <c r="E6" s="50"/>
      <c r="F6" s="50"/>
      <c r="G6" s="51"/>
      <c r="H6" s="51"/>
      <c r="I6" s="51"/>
      <c r="J6" s="51"/>
      <c r="K6" s="51"/>
      <c r="L6" s="51"/>
    </row>
    <row r="7" spans="1:52" s="304" customFormat="1" ht="24.75" customHeight="1" thickBot="1">
      <c r="A7" s="303"/>
      <c r="B7" s="303" t="s">
        <v>232</v>
      </c>
      <c r="C7" s="303"/>
      <c r="D7" s="303"/>
      <c r="E7" s="303"/>
      <c r="F7" s="295"/>
      <c r="G7" s="300">
        <f>'Table 6'!G7-'Table 8'!G7</f>
        <v>-20631.588000000076</v>
      </c>
      <c r="H7" s="300">
        <f>'Table 6'!H7-'Table 8'!H7</f>
        <v>-18917.42200000002</v>
      </c>
      <c r="I7" s="300">
        <f>'Table 6'!I7-'Table 8'!I7</f>
        <v>-22858.698999999964</v>
      </c>
      <c r="J7" s="300">
        <f>'Table 6'!J7-'Table 8'!J7</f>
        <v>-17514.935000000056</v>
      </c>
      <c r="K7" s="300">
        <f>'Table 6'!K7-'Table 8'!K7</f>
        <v>-10874.957000000053</v>
      </c>
      <c r="L7" s="300">
        <f>'Table 6'!L7-'Table 8'!L7</f>
        <v>-47448.213000000047</v>
      </c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</row>
    <row r="8" spans="1:52" s="41" customFormat="1" ht="12.75" customHeight="1">
      <c r="G8" s="163"/>
      <c r="H8" s="163"/>
      <c r="I8" s="163"/>
      <c r="J8" s="163"/>
      <c r="K8" s="163"/>
      <c r="L8" s="163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</row>
    <row r="9" spans="1:52" s="13" customFormat="1" ht="17.100000000000001" customHeight="1">
      <c r="A9" s="53"/>
      <c r="B9" s="54" t="s">
        <v>24</v>
      </c>
      <c r="C9" s="54"/>
      <c r="D9" s="54"/>
      <c r="E9" s="54"/>
      <c r="F9" s="53"/>
      <c r="G9" s="191">
        <f>'Table 6'!G9-'Table 8'!G9</f>
        <v>-13074.156276444366</v>
      </c>
      <c r="H9" s="191">
        <f>'Table 6'!H9-'Table 8'!H9</f>
        <v>-11857.702000000019</v>
      </c>
      <c r="I9" s="191">
        <f>'Table 6'!I9-'Table 8'!I9</f>
        <v>-9965.7059999999474</v>
      </c>
      <c r="J9" s="191">
        <f>'Table 6'!J9-'Table 8'!J9</f>
        <v>-8048.8440000000555</v>
      </c>
      <c r="K9" s="191">
        <f>'Table 6'!K9-'Table 8'!K9</f>
        <v>-2824.0950000000012</v>
      </c>
      <c r="L9" s="191">
        <f>'Table 6'!L9-'Table 8'!L9</f>
        <v>-30434.049000000028</v>
      </c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</row>
    <row r="10" spans="1:52" ht="15" customHeight="1">
      <c r="A10" s="56"/>
      <c r="B10" s="63"/>
      <c r="C10" s="57" t="s">
        <v>28</v>
      </c>
      <c r="D10" s="57"/>
      <c r="E10" s="57"/>
      <c r="G10" s="160">
        <f>'Table 6'!G10-'Table 8'!G10</f>
        <v>5864.43</v>
      </c>
      <c r="H10" s="160">
        <f>'Table 6'!H10-'Table 8'!H10</f>
        <v>14204.878999999997</v>
      </c>
      <c r="I10" s="160">
        <f>'Table 6'!I10-'Table 8'!I10</f>
        <v>13707.284</v>
      </c>
      <c r="J10" s="160">
        <f>'Table 6'!J10-'Table 8'!J10</f>
        <v>7733.8789999999935</v>
      </c>
      <c r="K10" s="160">
        <f>'Table 6'!K10-'Table 8'!K10</f>
        <v>2385.9309999999969</v>
      </c>
      <c r="L10" s="160">
        <f>'Table 6'!L10-'Table 8'!L10</f>
        <v>-4543.9989999999998</v>
      </c>
      <c r="N10" s="342"/>
    </row>
    <row r="11" spans="1:52" ht="15" customHeight="1">
      <c r="A11" s="56"/>
      <c r="B11" s="63"/>
      <c r="C11" s="57" t="s">
        <v>88</v>
      </c>
      <c r="D11" s="57"/>
      <c r="E11" s="57"/>
      <c r="G11" s="160">
        <f>'Table 6'!G11-'Table 8'!G11</f>
        <v>-3498.4059999999999</v>
      </c>
      <c r="H11" s="160">
        <f>'Table 6'!H11-'Table 8'!H11</f>
        <v>-2123.7409999999995</v>
      </c>
      <c r="I11" s="160">
        <f>'Table 6'!I11-'Table 8'!I11</f>
        <v>-2339.069</v>
      </c>
      <c r="J11" s="160">
        <f>'Table 6'!J11-'Table 8'!J11</f>
        <v>-969.56600000000026</v>
      </c>
      <c r="K11" s="160">
        <f>'Table 6'!K11-'Table 8'!K11</f>
        <v>-1872.1759999999995</v>
      </c>
      <c r="L11" s="160">
        <f>'Table 6'!L11-'Table 8'!L11</f>
        <v>-1124.8649999999998</v>
      </c>
      <c r="N11" s="342"/>
    </row>
    <row r="12" spans="1:52" ht="15" customHeight="1">
      <c r="B12" s="57"/>
      <c r="C12" s="57" t="s">
        <v>30</v>
      </c>
      <c r="D12" s="57"/>
      <c r="E12" s="57"/>
      <c r="G12" s="160">
        <f>'Table 6'!G12-'Table 8'!G12</f>
        <v>-5390.2380000000003</v>
      </c>
      <c r="H12" s="160">
        <f>'Table 6'!H12-'Table 8'!H12</f>
        <v>-10139.831</v>
      </c>
      <c r="I12" s="160">
        <f>'Table 6'!I12-'Table 8'!I12</f>
        <v>-7681.7639999999992</v>
      </c>
      <c r="J12" s="160">
        <f>'Table 6'!J12-'Table 8'!J12</f>
        <v>-10732.75</v>
      </c>
      <c r="K12" s="160">
        <f>'Table 6'!K12-'Table 8'!K12</f>
        <v>-5273.2990000000027</v>
      </c>
      <c r="L12" s="160">
        <f>'Table 6'!L12-'Table 8'!L12</f>
        <v>-8435.9249999999993</v>
      </c>
      <c r="N12" s="342"/>
    </row>
    <row r="13" spans="1:52" ht="15" customHeight="1">
      <c r="B13" s="57"/>
      <c r="C13" s="57" t="s">
        <v>26</v>
      </c>
      <c r="D13" s="57"/>
      <c r="E13" s="57"/>
      <c r="G13" s="160">
        <f>'Table 6'!G13-'Table 8'!G13</f>
        <v>3799.1910000000007</v>
      </c>
      <c r="H13" s="160">
        <f>'Table 6'!H13-'Table 8'!H13</f>
        <v>3538.1900000000005</v>
      </c>
      <c r="I13" s="160">
        <f>'Table 6'!I13-'Table 8'!I13</f>
        <v>3062.991</v>
      </c>
      <c r="J13" s="160">
        <f>'Table 6'!J13-'Table 8'!J13</f>
        <v>7146.4719999999998</v>
      </c>
      <c r="K13" s="160">
        <f>'Table 6'!K13-'Table 8'!K13</f>
        <v>7163.9249999999993</v>
      </c>
      <c r="L13" s="160">
        <f>'Table 6'!L13-'Table 8'!L13</f>
        <v>-388.77599999999984</v>
      </c>
      <c r="N13" s="342"/>
    </row>
    <row r="14" spans="1:52" ht="15" customHeight="1">
      <c r="B14" s="57"/>
      <c r="C14" s="57" t="s">
        <v>31</v>
      </c>
      <c r="D14" s="57"/>
      <c r="E14" s="57"/>
      <c r="G14" s="160">
        <f>'Table 6'!G14-'Table 8'!G14</f>
        <v>-4773.5910000000003</v>
      </c>
      <c r="H14" s="160">
        <f>'Table 6'!H14-'Table 8'!H14</f>
        <v>-6080.2100000000009</v>
      </c>
      <c r="I14" s="160">
        <f>'Table 6'!I14-'Table 8'!I14</f>
        <v>-6731.4009999999998</v>
      </c>
      <c r="J14" s="160">
        <f>'Table 6'!J14-'Table 8'!J14</f>
        <v>-4001.3859999999995</v>
      </c>
      <c r="K14" s="160">
        <f>'Table 6'!K14-'Table 8'!K14</f>
        <v>-3090.0649999999996</v>
      </c>
      <c r="L14" s="160">
        <f>'Table 6'!L14-'Table 8'!L14</f>
        <v>-4448.1620000000003</v>
      </c>
      <c r="N14" s="342"/>
    </row>
    <row r="15" spans="1:52" ht="15" customHeight="1">
      <c r="B15" s="57"/>
      <c r="C15" s="58" t="s">
        <v>29</v>
      </c>
      <c r="D15" s="58"/>
      <c r="E15" s="58"/>
      <c r="F15" s="56"/>
      <c r="G15" s="160">
        <f>'Table 6'!G15-'Table 8'!G15</f>
        <v>-4872.0390000000007</v>
      </c>
      <c r="H15" s="160">
        <f>'Table 6'!H15-'Table 8'!H15</f>
        <v>-3786.2709999999997</v>
      </c>
      <c r="I15" s="160">
        <f>'Table 6'!I15-'Table 8'!I15</f>
        <v>-2983.8190000000004</v>
      </c>
      <c r="J15" s="160">
        <f>'Table 6'!J15-'Table 8'!J15</f>
        <v>-3985.6939999999995</v>
      </c>
      <c r="K15" s="160">
        <f>'Table 6'!K15-'Table 8'!K15</f>
        <v>-2875.4290000000001</v>
      </c>
      <c r="L15" s="160">
        <f>'Table 6'!L15-'Table 8'!L15</f>
        <v>-2659.2110000000002</v>
      </c>
      <c r="N15" s="342"/>
    </row>
    <row r="16" spans="1:52" ht="15" customHeight="1">
      <c r="B16" s="57"/>
      <c r="C16" s="57" t="s">
        <v>34</v>
      </c>
      <c r="D16" s="57"/>
      <c r="E16" s="57"/>
      <c r="G16" s="160">
        <f>'Table 6'!G16-'Table 8'!G16</f>
        <v>1881.5120000000002</v>
      </c>
      <c r="H16" s="160">
        <f>'Table 6'!H16-'Table 8'!H16</f>
        <v>2207.6020000000003</v>
      </c>
      <c r="I16" s="160">
        <f>'Table 6'!I16-'Table 8'!I16</f>
        <v>2207.6889999999999</v>
      </c>
      <c r="J16" s="160">
        <f>'Table 6'!J16-'Table 8'!J16</f>
        <v>4005.3560000000002</v>
      </c>
      <c r="K16" s="160">
        <f>'Table 6'!K16-'Table 8'!K16</f>
        <v>4801.241</v>
      </c>
      <c r="L16" s="160">
        <f>'Table 6'!L16-'Table 8'!L16</f>
        <v>-1073.998</v>
      </c>
      <c r="N16" s="342"/>
    </row>
    <row r="17" spans="2:14" ht="15" customHeight="1">
      <c r="B17" s="57"/>
      <c r="C17" s="57" t="s">
        <v>32</v>
      </c>
      <c r="D17" s="57"/>
      <c r="E17" s="57"/>
      <c r="G17" s="160">
        <f>'Table 6'!G17-'Table 8'!G17</f>
        <v>-4097.8889999999992</v>
      </c>
      <c r="H17" s="160">
        <f>'Table 6'!H17-'Table 8'!H17</f>
        <v>-4612.3070000000007</v>
      </c>
      <c r="I17" s="160">
        <f>'Table 6'!I17-'Table 8'!I17</f>
        <v>-3138.558</v>
      </c>
      <c r="J17" s="160">
        <f>'Table 6'!J17-'Table 8'!J17</f>
        <v>-2406.5350000000003</v>
      </c>
      <c r="K17" s="160">
        <f>'Table 6'!K17-'Table 8'!K17</f>
        <v>-23.119999999999891</v>
      </c>
      <c r="L17" s="160">
        <f>'Table 6'!L17-'Table 8'!L17</f>
        <v>-1970.854</v>
      </c>
      <c r="N17" s="342"/>
    </row>
    <row r="18" spans="2:14" ht="15" customHeight="1">
      <c r="B18" s="57"/>
      <c r="C18" s="58" t="s">
        <v>89</v>
      </c>
      <c r="D18" s="58"/>
      <c r="E18" s="58"/>
      <c r="F18" s="56"/>
      <c r="G18" s="160">
        <f>'Table 6'!G18-'Table 8'!G18</f>
        <v>-206.50599999999986</v>
      </c>
      <c r="H18" s="160">
        <f>'Table 6'!H18-'Table 8'!H18</f>
        <v>-403.09099999999989</v>
      </c>
      <c r="I18" s="160">
        <f>'Table 6'!I18-'Table 8'!I18</f>
        <v>-681.33699999999999</v>
      </c>
      <c r="J18" s="160">
        <f>'Table 6'!J18-'Table 8'!J18</f>
        <v>-301.74299999999994</v>
      </c>
      <c r="K18" s="160">
        <f>'Table 6'!K18-'Table 8'!K18</f>
        <v>-1217.4570000000001</v>
      </c>
      <c r="L18" s="160">
        <f>'Table 6'!L18-'Table 8'!L18</f>
        <v>-963.12500000000011</v>
      </c>
      <c r="N18" s="342"/>
    </row>
    <row r="19" spans="2:14" ht="15" customHeight="1">
      <c r="B19" s="57"/>
      <c r="C19" s="57" t="s">
        <v>25</v>
      </c>
      <c r="D19" s="57"/>
      <c r="E19" s="57"/>
      <c r="G19" s="160">
        <f>'Table 6'!G19-'Table 8'!G19</f>
        <v>2200.4949999999999</v>
      </c>
      <c r="H19" s="160">
        <f>'Table 6'!H19-'Table 8'!H19</f>
        <v>2001.0389999999998</v>
      </c>
      <c r="I19" s="160">
        <f>'Table 6'!I19-'Table 8'!I19</f>
        <v>1519.7060000000001</v>
      </c>
      <c r="J19" s="160">
        <f>'Table 6'!J19-'Table 8'!J19</f>
        <v>1975.2610000000002</v>
      </c>
      <c r="K19" s="160">
        <f>'Table 6'!K19-'Table 8'!K19</f>
        <v>2282.8060000000005</v>
      </c>
      <c r="L19" s="160">
        <f>'Table 6'!L19-'Table 8'!L19</f>
        <v>667.72</v>
      </c>
      <c r="N19" s="342"/>
    </row>
    <row r="20" spans="2:14" ht="15" customHeight="1">
      <c r="B20" s="57"/>
      <c r="C20" s="58" t="s">
        <v>63</v>
      </c>
      <c r="D20" s="58"/>
      <c r="E20" s="58"/>
      <c r="F20" s="56"/>
      <c r="G20" s="160">
        <f>'Table 6'!G20-'Table 8'!G20</f>
        <v>-4592.2489999999998</v>
      </c>
      <c r="H20" s="160">
        <f>'Table 6'!H20-'Table 8'!H20</f>
        <v>-4199.8270000000002</v>
      </c>
      <c r="I20" s="160">
        <f>'Table 6'!I20-'Table 8'!I20</f>
        <v>-3767.8160000000003</v>
      </c>
      <c r="J20" s="160">
        <f>'Table 6'!J20-'Table 8'!J20</f>
        <v>-3889.4760000000001</v>
      </c>
      <c r="K20" s="160">
        <f>'Table 6'!K20-'Table 8'!K20</f>
        <v>-2611.0290000000005</v>
      </c>
      <c r="L20" s="160">
        <f>'Table 6'!L20-'Table 8'!L20</f>
        <v>-2812.297</v>
      </c>
      <c r="N20" s="342"/>
    </row>
    <row r="21" spans="2:14" ht="15" customHeight="1">
      <c r="B21" s="57"/>
      <c r="C21" s="57" t="s">
        <v>27</v>
      </c>
      <c r="D21" s="57"/>
      <c r="E21" s="57"/>
      <c r="G21" s="160">
        <f>'Table 6'!G21-'Table 8'!G21</f>
        <v>514.41200000000003</v>
      </c>
      <c r="H21" s="160">
        <f>'Table 6'!H21-'Table 8'!H21</f>
        <v>267.51400000000012</v>
      </c>
      <c r="I21" s="160">
        <f>'Table 6'!I21-'Table 8'!I21</f>
        <v>-502.36300000000006</v>
      </c>
      <c r="J21" s="160">
        <f>'Table 6'!J21-'Table 8'!J21</f>
        <v>-1155.268</v>
      </c>
      <c r="K21" s="160">
        <f>'Table 6'!K21-'Table 8'!K21</f>
        <v>-688.43499999999995</v>
      </c>
      <c r="L21" s="160">
        <f>'Table 6'!L21-'Table 8'!L21</f>
        <v>-298.63</v>
      </c>
      <c r="N21" s="342"/>
    </row>
    <row r="22" spans="2:14" ht="15" customHeight="1">
      <c r="B22" s="57"/>
      <c r="C22" s="57" t="s">
        <v>111</v>
      </c>
      <c r="D22" s="57"/>
      <c r="E22" s="57"/>
      <c r="G22" s="160">
        <f>'Table 6'!G22-'Table 8'!G22</f>
        <v>-1395.3430000000001</v>
      </c>
      <c r="H22" s="160">
        <f>'Table 6'!H22-'Table 8'!H22</f>
        <v>-1282.0539999999999</v>
      </c>
      <c r="I22" s="160">
        <f>'Table 6'!I22-'Table 8'!I22</f>
        <v>-1403.3140000000001</v>
      </c>
      <c r="J22" s="160">
        <f>'Table 6'!J22-'Table 8'!J22</f>
        <v>-1107.9680000000001</v>
      </c>
      <c r="K22" s="160">
        <f>'Table 6'!K22-'Table 8'!K22</f>
        <v>-1173.239</v>
      </c>
      <c r="L22" s="160">
        <f>'Table 6'!L22-'Table 8'!L22</f>
        <v>-641.80400000000009</v>
      </c>
      <c r="N22" s="342"/>
    </row>
    <row r="23" spans="2:14" ht="15" customHeight="1">
      <c r="B23" s="57"/>
      <c r="C23" s="58" t="s">
        <v>110</v>
      </c>
      <c r="D23" s="58"/>
      <c r="E23" s="58"/>
      <c r="F23" s="56"/>
      <c r="G23" s="160">
        <f>'Table 6'!G23-'Table 8'!G23</f>
        <v>-57.27800000000002</v>
      </c>
      <c r="H23" s="160">
        <f>'Table 6'!H23-'Table 8'!H23</f>
        <v>-1694.681</v>
      </c>
      <c r="I23" s="160">
        <f>'Table 6'!I23-'Table 8'!I23</f>
        <v>-2266.2370000000001</v>
      </c>
      <c r="J23" s="160">
        <f>'Table 6'!J23-'Table 8'!J23</f>
        <v>-2830.2530000000002</v>
      </c>
      <c r="K23" s="160">
        <f>'Table 6'!K23-'Table 8'!K23</f>
        <v>-3096.8029999999999</v>
      </c>
      <c r="L23" s="160">
        <f>'Table 6'!L23-'Table 8'!L23</f>
        <v>-846.7059999999999</v>
      </c>
      <c r="N23" s="342"/>
    </row>
    <row r="24" spans="2:14" ht="15" customHeight="1">
      <c r="B24" s="57"/>
      <c r="C24" s="58" t="s">
        <v>103</v>
      </c>
      <c r="D24" s="58"/>
      <c r="E24" s="58"/>
      <c r="F24" s="56"/>
      <c r="G24" s="160">
        <f>'Table 6'!G24-'Table 8'!G24</f>
        <v>-25.62758232443548</v>
      </c>
      <c r="H24" s="160">
        <f>'Table 6'!H24-'Table 8'!H24</f>
        <v>-65.41</v>
      </c>
      <c r="I24" s="160">
        <f>'Table 6'!I24-'Table 8'!I24</f>
        <v>-57.225999999999999</v>
      </c>
      <c r="J24" s="160">
        <f>'Table 6'!J24-'Table 8'!J24</f>
        <v>325.30600000000004</v>
      </c>
      <c r="K24" s="160">
        <f>'Table 6'!K24-'Table 8'!K24</f>
        <v>186.31</v>
      </c>
      <c r="L24" s="160">
        <f>'Table 6'!L24-'Table 8'!L24</f>
        <v>90.724000000000004</v>
      </c>
      <c r="N24" s="342"/>
    </row>
    <row r="25" spans="2:14" ht="15" customHeight="1">
      <c r="B25" s="57"/>
      <c r="C25" s="57" t="s">
        <v>105</v>
      </c>
      <c r="D25" s="57"/>
      <c r="E25" s="57"/>
      <c r="G25" s="160">
        <f>'Table 6'!G25-'Table 8'!G25</f>
        <v>-108.28600000000002</v>
      </c>
      <c r="H25" s="160">
        <f>'Table 6'!H25-'Table 8'!H25</f>
        <v>-189.87299999999999</v>
      </c>
      <c r="I25" s="160">
        <f>'Table 6'!I25-'Table 8'!I25</f>
        <v>485.38</v>
      </c>
      <c r="J25" s="160">
        <f>'Table 6'!J25-'Table 8'!J25</f>
        <v>-24.363</v>
      </c>
      <c r="K25" s="160">
        <f>'Table 6'!K25-'Table 8'!K25</f>
        <v>52.333999999999975</v>
      </c>
      <c r="L25" s="160">
        <f>'Table 6'!L25-'Table 8'!L25</f>
        <v>64.989999999999995</v>
      </c>
      <c r="N25" s="342"/>
    </row>
    <row r="26" spans="2:14" ht="15" customHeight="1">
      <c r="B26" s="57"/>
      <c r="C26" s="57" t="s">
        <v>33</v>
      </c>
      <c r="D26" s="57"/>
      <c r="E26" s="57"/>
      <c r="G26" s="160">
        <f>'Table 6'!G26-'Table 8'!G26</f>
        <v>147.82799999999997</v>
      </c>
      <c r="H26" s="160">
        <f>'Table 6'!H26-'Table 8'!H26</f>
        <v>301.63799999999992</v>
      </c>
      <c r="I26" s="160">
        <f>'Table 6'!I26-'Table 8'!I26</f>
        <v>373.35599999999999</v>
      </c>
      <c r="J26" s="160">
        <f>'Table 6'!J26-'Table 8'!J26</f>
        <v>559.54499999999996</v>
      </c>
      <c r="K26" s="160">
        <f>'Table 6'!K26-'Table 8'!K26</f>
        <v>947.04200000000003</v>
      </c>
      <c r="L26" s="160">
        <f>'Table 6'!L26-'Table 8'!L26</f>
        <v>-377.52200000000005</v>
      </c>
      <c r="N26" s="342"/>
    </row>
    <row r="27" spans="2:14" ht="15" customHeight="1">
      <c r="B27" s="57"/>
      <c r="C27" s="57" t="s">
        <v>102</v>
      </c>
      <c r="D27" s="57"/>
      <c r="E27" s="57"/>
      <c r="G27" s="160">
        <f>'Table 6'!G27-'Table 8'!G27</f>
        <v>178.35113726750137</v>
      </c>
      <c r="H27" s="160">
        <f>'Table 6'!H27-'Table 8'!H27</f>
        <v>137.15600000000001</v>
      </c>
      <c r="I27" s="160">
        <f>'Table 6'!I27-'Table 8'!I27</f>
        <v>47.501000000000005</v>
      </c>
      <c r="J27" s="160">
        <f>'Table 6'!J27-'Table 8'!J27</f>
        <v>31.126999999999995</v>
      </c>
      <c r="K27" s="160">
        <f>'Table 6'!K27-'Table 8'!K27</f>
        <v>38.305000000000007</v>
      </c>
      <c r="L27" s="160">
        <f>'Table 6'!L27-'Table 8'!L27</f>
        <v>19.08499999999998</v>
      </c>
      <c r="N27" s="342"/>
    </row>
    <row r="28" spans="2:14" ht="15" customHeight="1">
      <c r="B28" s="57"/>
      <c r="C28" s="57" t="s">
        <v>68</v>
      </c>
      <c r="D28" s="57"/>
      <c r="E28" s="57"/>
      <c r="G28" s="160">
        <f>'Table 6'!G28-'Table 8'!G28</f>
        <v>87.858000000000033</v>
      </c>
      <c r="H28" s="160">
        <f>'Table 6'!H28-'Table 8'!H28</f>
        <v>152.93199999999999</v>
      </c>
      <c r="I28" s="160">
        <f>'Table 6'!I28-'Table 8'!I28</f>
        <v>229.97</v>
      </c>
      <c r="J28" s="160">
        <f>'Table 6'!J28-'Table 8'!J28</f>
        <v>68.930000000000007</v>
      </c>
      <c r="K28" s="160">
        <f>'Table 6'!K28-'Table 8'!K28</f>
        <v>130.14000000000001</v>
      </c>
      <c r="L28" s="160">
        <f>'Table 6'!L28-'Table 8'!L28</f>
        <v>20.049999999999997</v>
      </c>
      <c r="N28" s="342"/>
    </row>
    <row r="29" spans="2:14" ht="15" customHeight="1">
      <c r="B29" s="284"/>
      <c r="C29" s="57" t="s">
        <v>112</v>
      </c>
      <c r="D29" s="57"/>
      <c r="E29" s="57"/>
      <c r="G29" s="160">
        <f>'Table 6'!G29-'Table 8'!G29</f>
        <v>-89.37299999999999</v>
      </c>
      <c r="H29" s="160">
        <f>'Table 6'!H29-'Table 8'!H29</f>
        <v>-149.18199999999996</v>
      </c>
      <c r="I29" s="160">
        <f>'Table 6'!I29-'Table 8'!I29</f>
        <v>13.849999999999966</v>
      </c>
      <c r="J29" s="160">
        <f>'Table 6'!J29-'Table 8'!J29</f>
        <v>259.88000000000005</v>
      </c>
      <c r="K29" s="160">
        <f>'Table 6'!K29-'Table 8'!K29</f>
        <v>141.25300000000004</v>
      </c>
      <c r="L29" s="160">
        <f>'Table 6'!L29-'Table 8'!L29</f>
        <v>-118.72600000000001</v>
      </c>
      <c r="N29" s="342"/>
    </row>
    <row r="30" spans="2:14" ht="15" customHeight="1">
      <c r="B30" s="57"/>
      <c r="C30" s="57" t="s">
        <v>36</v>
      </c>
      <c r="D30" s="57"/>
      <c r="E30" s="57"/>
      <c r="G30" s="160">
        <f>'Table 6'!G30-'Table 8'!G30</f>
        <v>213.08</v>
      </c>
      <c r="H30" s="160">
        <f>'Table 6'!H30-'Table 8'!H30</f>
        <v>100.30600000000001</v>
      </c>
      <c r="I30" s="160">
        <f>'Table 6'!I30-'Table 8'!I30</f>
        <v>118.28</v>
      </c>
      <c r="J30" s="160">
        <f>'Table 6'!J30-'Table 8'!J30</f>
        <v>161.292</v>
      </c>
      <c r="K30" s="160">
        <f>'Table 6'!K30-'Table 8'!K30</f>
        <v>222.19300000000004</v>
      </c>
      <c r="L30" s="160">
        <f>'Table 6'!L30-'Table 8'!L30</f>
        <v>-114.12</v>
      </c>
      <c r="N30" s="342"/>
    </row>
    <row r="31" spans="2:14" ht="15" customHeight="1">
      <c r="B31" s="284"/>
      <c r="C31" s="57" t="s">
        <v>106</v>
      </c>
      <c r="D31" s="57"/>
      <c r="E31" s="57"/>
      <c r="G31" s="160">
        <f>'Table 6'!G31-'Table 8'!G31</f>
        <v>32.993406073804309</v>
      </c>
      <c r="H31" s="160">
        <f>'Table 6'!H31-'Table 8'!H31</f>
        <v>50.463999999999999</v>
      </c>
      <c r="I31" s="160">
        <f>'Table 6'!I31-'Table 8'!I31</f>
        <v>42.26900000000002</v>
      </c>
      <c r="J31" s="160">
        <f>'Table 6'!J31-'Table 8'!J31</f>
        <v>37.258999999999993</v>
      </c>
      <c r="K31" s="160">
        <f>'Table 6'!K31-'Table 8'!K31</f>
        <v>120.092</v>
      </c>
      <c r="L31" s="160">
        <f>'Table 6'!L31-'Table 8'!L31</f>
        <v>73.786000000000001</v>
      </c>
      <c r="N31" s="342"/>
    </row>
    <row r="32" spans="2:14" ht="15" customHeight="1">
      <c r="B32" s="284"/>
      <c r="C32" s="57" t="s">
        <v>35</v>
      </c>
      <c r="D32" s="57"/>
      <c r="E32" s="57"/>
      <c r="G32" s="160">
        <f>'Table 6'!G32-'Table 8'!G32</f>
        <v>-50.766999999999996</v>
      </c>
      <c r="H32" s="160">
        <f>'Table 6'!H32-'Table 8'!H32</f>
        <v>-92.80400000000003</v>
      </c>
      <c r="I32" s="160">
        <f>'Table 6'!I32-'Table 8'!I32</f>
        <v>-121.703</v>
      </c>
      <c r="J32" s="160">
        <f>'Table 6'!J32-'Table 8'!J32</f>
        <v>-66.335999999999984</v>
      </c>
      <c r="K32" s="160">
        <f>'Table 6'!K32-'Table 8'!K32</f>
        <v>-97.260999999999967</v>
      </c>
      <c r="L32" s="160">
        <f>'Table 6'!L32-'Table 8'!L32</f>
        <v>-163.90100000000001</v>
      </c>
      <c r="N32" s="342"/>
    </row>
    <row r="33" spans="1:52" ht="15" customHeight="1">
      <c r="A33" s="56"/>
      <c r="B33" s="63"/>
      <c r="C33" s="57" t="s">
        <v>66</v>
      </c>
      <c r="D33" s="57"/>
      <c r="E33" s="57"/>
      <c r="G33" s="160">
        <f>'Table 6'!G33-'Table 8'!G33</f>
        <v>371.12</v>
      </c>
      <c r="H33" s="160">
        <f>'Table 6'!H33-'Table 8'!H33</f>
        <v>312.64799999999997</v>
      </c>
      <c r="I33" s="160">
        <f>'Table 6'!I33-'Table 8'!I33</f>
        <v>319.84799999999996</v>
      </c>
      <c r="J33" s="160">
        <f>'Table 6'!J33-'Table 8'!J33</f>
        <v>408.30400000000003</v>
      </c>
      <c r="K33" s="160">
        <f>'Table 6'!K33-'Table 8'!K33</f>
        <v>328.625</v>
      </c>
      <c r="L33" s="160">
        <f>'Table 6'!L33-'Table 8'!L33</f>
        <v>45.680000000000007</v>
      </c>
      <c r="N33" s="342"/>
    </row>
    <row r="34" spans="1:52" ht="15" customHeight="1">
      <c r="A34" s="56"/>
      <c r="B34" s="63"/>
      <c r="C34" s="57" t="s">
        <v>69</v>
      </c>
      <c r="D34" s="57"/>
      <c r="E34" s="57"/>
      <c r="G34" s="160">
        <f>'Table 6'!G34-'Table 8'!G34</f>
        <v>265.99400000000003</v>
      </c>
      <c r="H34" s="160">
        <f>'Table 6'!H34-'Table 8'!H34</f>
        <v>126.60899999999999</v>
      </c>
      <c r="I34" s="160">
        <f>'Table 6'!I34-'Table 8'!I34</f>
        <v>-20.02000000000001</v>
      </c>
      <c r="J34" s="160">
        <f>'Table 6'!J34-'Table 8'!J34</f>
        <v>80.714000000000013</v>
      </c>
      <c r="K34" s="160">
        <f>'Table 6'!K34-'Table 8'!K34</f>
        <v>130.02600000000001</v>
      </c>
      <c r="L34" s="160">
        <f>'Table 6'!L34-'Table 8'!L34</f>
        <v>-115.21700000000001</v>
      </c>
      <c r="N34" s="342"/>
    </row>
    <row r="35" spans="1:52" ht="15" customHeight="1">
      <c r="B35" s="57"/>
      <c r="C35" s="57" t="s">
        <v>67</v>
      </c>
      <c r="D35" s="57"/>
      <c r="E35" s="57"/>
      <c r="G35" s="160">
        <f>'Table 6'!G35-'Table 8'!G35</f>
        <v>329.71100000000001</v>
      </c>
      <c r="H35" s="160">
        <f>'Table 6'!H35-'Table 8'!H35</f>
        <v>124.01599999999999</v>
      </c>
      <c r="I35" s="160">
        <f>'Table 6'!I35-'Table 8'!I35</f>
        <v>68.789000000000001</v>
      </c>
      <c r="J35" s="160">
        <f>'Table 6'!J35-'Table 8'!J35</f>
        <v>99.422999999999988</v>
      </c>
      <c r="K35" s="160">
        <f>'Table 6'!K35-'Table 8'!K35</f>
        <v>126.69100000000002</v>
      </c>
      <c r="L35" s="160">
        <f>'Table 6'!L35-'Table 8'!L35</f>
        <v>-29.856999999999999</v>
      </c>
      <c r="N35" s="342"/>
    </row>
    <row r="36" spans="1:52" ht="15" customHeight="1">
      <c r="A36" s="56"/>
      <c r="B36" s="63"/>
      <c r="C36" s="57" t="s">
        <v>104</v>
      </c>
      <c r="D36" s="57"/>
      <c r="E36" s="57"/>
      <c r="G36" s="160">
        <f>'Table 6'!G36-'Table 8'!G36</f>
        <v>-82.574237461194826</v>
      </c>
      <c r="H36" s="160">
        <f>'Table 6'!H36-'Table 8'!H36</f>
        <v>-56.59</v>
      </c>
      <c r="I36" s="160">
        <f>'Table 6'!I36-'Table 8'!I36</f>
        <v>40.761999999999986</v>
      </c>
      <c r="J36" s="160">
        <f>'Table 6'!J36-'Table 8'!J36</f>
        <v>-6.3129999999999882</v>
      </c>
      <c r="K36" s="160">
        <f>'Table 6'!K36-'Table 8'!K36</f>
        <v>48.2</v>
      </c>
      <c r="L36" s="160">
        <f>'Table 6'!L36-'Table 8'!L36</f>
        <v>-34.808</v>
      </c>
      <c r="N36" s="342"/>
    </row>
    <row r="37" spans="1:52" ht="15" customHeight="1">
      <c r="A37" s="56"/>
      <c r="B37" s="63"/>
      <c r="C37" s="58" t="s">
        <v>113</v>
      </c>
      <c r="D37" s="58"/>
      <c r="E37" s="58"/>
      <c r="F37" s="56"/>
      <c r="G37" s="160">
        <f>'Table 6'!G37-'Table 8'!G37</f>
        <v>279.03500000000003</v>
      </c>
      <c r="H37" s="160">
        <f>'Table 6'!H37-'Table 8'!H37</f>
        <v>-506.82300000000004</v>
      </c>
      <c r="I37" s="160">
        <f>'Table 6'!I37-'Table 8'!I37</f>
        <v>-508.75399999999996</v>
      </c>
      <c r="J37" s="160">
        <f>'Table 6'!J37-'Table 8'!J37</f>
        <v>536.05899999999997</v>
      </c>
      <c r="K37" s="160">
        <f>'Table 6'!K37-'Table 8'!K37</f>
        <v>89.104000000010728</v>
      </c>
      <c r="L37" s="160">
        <f>'Table 6'!L37-'Table 8'!L37</f>
        <v>-253.58100000000002</v>
      </c>
      <c r="N37" s="342"/>
    </row>
    <row r="38" spans="1:52" s="17" customFormat="1" ht="7.5" customHeight="1">
      <c r="A38" s="64"/>
      <c r="B38" s="65"/>
      <c r="C38" s="66"/>
      <c r="D38" s="66"/>
      <c r="E38" s="66"/>
      <c r="F38" s="64"/>
      <c r="G38" s="12"/>
      <c r="H38" s="12"/>
      <c r="I38" s="12"/>
      <c r="J38" s="12"/>
      <c r="K38" s="12"/>
      <c r="L38" s="12"/>
      <c r="M38" s="343"/>
      <c r="N38" s="342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</row>
    <row r="39" spans="1:52" s="20" customFormat="1" ht="14.1" customHeight="1">
      <c r="B39" s="67" t="s">
        <v>121</v>
      </c>
      <c r="C39" s="19"/>
      <c r="D39" s="19"/>
      <c r="E39" s="19"/>
      <c r="G39" s="194">
        <f>'Table 6'!G39-'Table 8'!G39</f>
        <v>7485.6999999999971</v>
      </c>
      <c r="H39" s="194">
        <f>'Table 6'!H39-'Table 8'!H39</f>
        <v>15944.472000000002</v>
      </c>
      <c r="I39" s="194">
        <f>'Table 6'!I39-'Table 8'!I39</f>
        <v>14155.007000000005</v>
      </c>
      <c r="J39" s="194">
        <f>'Table 6'!J39-'Table 8'!J39</f>
        <v>11806.594000000005</v>
      </c>
      <c r="K39" s="194">
        <f>'Table 6'!K39-'Table 8'!K39</f>
        <v>7379.1719999999987</v>
      </c>
      <c r="L39" s="194">
        <f>'Table 6'!L39-'Table 8'!L39</f>
        <v>-8007.8050000000003</v>
      </c>
      <c r="M39" s="376"/>
      <c r="N39" s="342"/>
      <c r="O39" s="343"/>
      <c r="P39" s="343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6"/>
      <c r="AR39" s="376"/>
      <c r="AS39" s="376"/>
      <c r="AT39" s="376"/>
      <c r="AU39" s="376"/>
      <c r="AV39" s="376"/>
      <c r="AW39" s="376"/>
      <c r="AX39" s="376"/>
      <c r="AY39" s="376"/>
      <c r="AZ39" s="376"/>
    </row>
    <row r="40" spans="1:52" ht="14.1" customHeight="1">
      <c r="A40" s="56"/>
      <c r="B40" s="63"/>
      <c r="C40" s="58"/>
      <c r="D40" s="58"/>
      <c r="E40" s="58"/>
      <c r="F40" s="56"/>
      <c r="G40" s="59"/>
      <c r="H40" s="59"/>
      <c r="I40" s="59"/>
      <c r="J40" s="59"/>
      <c r="K40" s="59"/>
      <c r="L40" s="59"/>
      <c r="N40" s="342"/>
    </row>
    <row r="41" spans="1:52" s="13" customFormat="1" ht="17.100000000000001" customHeight="1">
      <c r="A41" s="53"/>
      <c r="B41" s="54" t="s">
        <v>124</v>
      </c>
      <c r="C41" s="54"/>
      <c r="D41" s="54"/>
      <c r="E41" s="54"/>
      <c r="F41" s="53"/>
      <c r="G41" s="191">
        <f>'Table 6'!G41-'Table 8'!G41</f>
        <v>279.79400000000169</v>
      </c>
      <c r="H41" s="191">
        <f>'Table 6'!H41-'Table 8'!H41</f>
        <v>2512.3849999999984</v>
      </c>
      <c r="I41" s="191">
        <f>'Table 6'!I41-'Table 8'!I41</f>
        <v>1172.6100000000042</v>
      </c>
      <c r="J41" s="191">
        <f>'Table 6'!J41-'Table 8'!J41</f>
        <v>648.37799999999697</v>
      </c>
      <c r="K41" s="191">
        <f>'Table 6'!K41-'Table 8'!K41</f>
        <v>-649.94100000000253</v>
      </c>
      <c r="L41" s="191">
        <f>'Table 6'!L41-'Table 8'!L41</f>
        <v>-7948.9349999999977</v>
      </c>
      <c r="M41" s="342"/>
      <c r="N41" s="342"/>
      <c r="O41" s="343"/>
      <c r="P41" s="343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</row>
    <row r="42" spans="1:52" ht="15" customHeight="1">
      <c r="A42" s="56"/>
      <c r="B42" s="63"/>
      <c r="C42" s="57" t="s">
        <v>61</v>
      </c>
      <c r="D42" s="57"/>
      <c r="E42" s="57"/>
      <c r="G42" s="160">
        <f>'Table 6'!G42-'Table 8'!G42</f>
        <v>1440.0130000000008</v>
      </c>
      <c r="H42" s="160">
        <f>'Table 6'!H42-'Table 8'!H42</f>
        <v>3742.4279999999981</v>
      </c>
      <c r="I42" s="160">
        <f>'Table 6'!I42-'Table 8'!I42</f>
        <v>2619.9080000000031</v>
      </c>
      <c r="J42" s="160">
        <f>'Table 6'!J42-'Table 8'!J42</f>
        <v>1655.494999999999</v>
      </c>
      <c r="K42" s="160">
        <f>'Table 6'!K42-'Table 8'!K42</f>
        <v>-28.901000000001659</v>
      </c>
      <c r="L42" s="160">
        <f>'Table 6'!L42-'Table 8'!L42</f>
        <v>-6695.9190000000017</v>
      </c>
      <c r="N42" s="342"/>
    </row>
    <row r="43" spans="1:52" ht="15" customHeight="1">
      <c r="B43" s="284"/>
      <c r="C43" s="58" t="s">
        <v>114</v>
      </c>
      <c r="D43" s="58"/>
      <c r="E43" s="58"/>
      <c r="F43" s="56"/>
      <c r="G43" s="160">
        <f>'Table 6'!G43-'Table 8'!G43</f>
        <v>-402.77799999999996</v>
      </c>
      <c r="H43" s="160">
        <f>'Table 6'!H43-'Table 8'!H43</f>
        <v>-345.17499999999995</v>
      </c>
      <c r="I43" s="160">
        <f>'Table 6'!I43-'Table 8'!I43</f>
        <v>-359.12099999999998</v>
      </c>
      <c r="J43" s="160">
        <f>'Table 6'!J43-'Table 8'!J43</f>
        <v>-140.56100000000004</v>
      </c>
      <c r="K43" s="160">
        <f>'Table 6'!K43-'Table 8'!K43</f>
        <v>-15.830000000000041</v>
      </c>
      <c r="L43" s="160">
        <f>'Table 6'!L43-'Table 8'!L43</f>
        <v>-292.18799999999999</v>
      </c>
      <c r="N43" s="342"/>
    </row>
    <row r="44" spans="1:52" ht="15" customHeight="1">
      <c r="A44" s="56"/>
      <c r="B44" s="63"/>
      <c r="C44" s="58" t="s">
        <v>125</v>
      </c>
      <c r="D44" s="58"/>
      <c r="E44" s="58"/>
      <c r="F44" s="56"/>
      <c r="G44" s="160">
        <f>'Table 6'!G44-'Table 8'!G44</f>
        <v>-757.44100000000003</v>
      </c>
      <c r="H44" s="160">
        <f>'Table 6'!H44-'Table 8'!H44</f>
        <v>-884.86800000000017</v>
      </c>
      <c r="I44" s="160">
        <f>'Table 6'!I44-'Table 8'!I44</f>
        <v>-1088.1770000000001</v>
      </c>
      <c r="J44" s="160">
        <f>'Table 6'!J44-'Table 8'!J44</f>
        <v>-866.55599999999993</v>
      </c>
      <c r="K44" s="160">
        <f>'Table 6'!K44-'Table 8'!K44</f>
        <v>-605.21</v>
      </c>
      <c r="L44" s="160">
        <f>'Table 6'!L44-'Table 8'!L44</f>
        <v>-960.82799999999997</v>
      </c>
      <c r="N44" s="342"/>
    </row>
    <row r="45" spans="1:52" ht="14.1" customHeight="1">
      <c r="A45" s="56"/>
      <c r="B45" s="63"/>
      <c r="C45" s="58"/>
      <c r="D45" s="58"/>
      <c r="E45" s="58"/>
      <c r="F45" s="56"/>
      <c r="G45" s="70"/>
      <c r="H45" s="70"/>
      <c r="I45" s="70"/>
      <c r="J45" s="70"/>
      <c r="K45" s="70"/>
      <c r="L45" s="70"/>
      <c r="N45" s="342"/>
    </row>
    <row r="46" spans="1:52" s="13" customFormat="1" ht="17.100000000000001" customHeight="1">
      <c r="A46" s="53"/>
      <c r="B46" s="54" t="s">
        <v>37</v>
      </c>
      <c r="C46" s="54"/>
      <c r="D46" s="54"/>
      <c r="E46" s="54"/>
      <c r="F46" s="53"/>
      <c r="G46" s="191">
        <f>'Table 6'!G46-'Table 8'!G46</f>
        <v>-6925.127999999997</v>
      </c>
      <c r="H46" s="191">
        <f>'Table 6'!H46-'Table 8'!H46</f>
        <v>-7679.8159999999989</v>
      </c>
      <c r="I46" s="191">
        <f>'Table 6'!I46-'Table 8'!I46</f>
        <v>-10182.688999999998</v>
      </c>
      <c r="J46" s="191">
        <f>'Table 6'!J46-'Table 8'!J46</f>
        <v>-8384.6520000000055</v>
      </c>
      <c r="K46" s="191">
        <f>'Table 6'!K46-'Table 8'!K46</f>
        <v>-8191.8419999999969</v>
      </c>
      <c r="L46" s="191">
        <f>'Table 6'!L46-'Table 8'!L46</f>
        <v>-7638.9419999999991</v>
      </c>
      <c r="M46" s="342"/>
      <c r="N46" s="342"/>
      <c r="O46" s="343"/>
      <c r="P46" s="343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</row>
    <row r="47" spans="1:52" ht="15" customHeight="1">
      <c r="A47" s="56"/>
      <c r="B47" s="57"/>
      <c r="C47" s="58" t="s">
        <v>62</v>
      </c>
      <c r="D47" s="58"/>
      <c r="E47" s="58"/>
      <c r="F47" s="56"/>
      <c r="G47" s="160">
        <f>'Table 6'!G47-'Table 8'!G47</f>
        <v>-3247.6590000000006</v>
      </c>
      <c r="H47" s="160">
        <f>'Table 6'!H47-'Table 8'!H47</f>
        <v>-2485.0580000000009</v>
      </c>
      <c r="I47" s="160">
        <f>'Table 6'!I47-'Table 8'!I47</f>
        <v>-2819.2530000000006</v>
      </c>
      <c r="J47" s="160">
        <f>'Table 6'!J47-'Table 8'!J47</f>
        <v>-4038.021999999999</v>
      </c>
      <c r="K47" s="160">
        <f>'Table 6'!K47-'Table 8'!K47</f>
        <v>-3232.2849999999999</v>
      </c>
      <c r="L47" s="160">
        <f>'Table 6'!L47-'Table 8'!L47</f>
        <v>-2657.8179999999993</v>
      </c>
      <c r="N47" s="342"/>
    </row>
    <row r="48" spans="1:52" ht="15" customHeight="1">
      <c r="B48" s="57"/>
      <c r="C48" s="57" t="s">
        <v>39</v>
      </c>
      <c r="D48" s="57"/>
      <c r="E48" s="57"/>
      <c r="G48" s="160">
        <f>'Table 6'!G48-'Table 8'!G48</f>
        <v>-175.74299999999994</v>
      </c>
      <c r="H48" s="160">
        <f>'Table 6'!H48-'Table 8'!H48</f>
        <v>-936.47199999999975</v>
      </c>
      <c r="I48" s="160">
        <f>'Table 6'!I48-'Table 8'!I48</f>
        <v>-686.69599999999946</v>
      </c>
      <c r="J48" s="160">
        <f>'Table 6'!J48-'Table 8'!J48</f>
        <v>-583.27700000000004</v>
      </c>
      <c r="K48" s="160">
        <f>'Table 6'!K48-'Table 8'!K48</f>
        <v>-619.42199999999957</v>
      </c>
      <c r="L48" s="160">
        <f>'Table 6'!L48-'Table 8'!L48</f>
        <v>-429.46799999999985</v>
      </c>
      <c r="N48" s="342"/>
    </row>
    <row r="49" spans="1:52" ht="15" customHeight="1">
      <c r="B49" s="57"/>
      <c r="C49" s="58" t="s">
        <v>40</v>
      </c>
      <c r="D49" s="58"/>
      <c r="E49" s="58"/>
      <c r="F49" s="56"/>
      <c r="G49" s="160">
        <f>'Table 6'!G49-'Table 8'!G49</f>
        <v>-655.7049999999997</v>
      </c>
      <c r="H49" s="160">
        <f>'Table 6'!H49-'Table 8'!H49</f>
        <v>-286.95400000000018</v>
      </c>
      <c r="I49" s="160">
        <f>'Table 6'!I49-'Table 8'!I49</f>
        <v>-587.25599999999986</v>
      </c>
      <c r="J49" s="160">
        <f>'Table 6'!J49-'Table 8'!J49</f>
        <v>-849.14899999999989</v>
      </c>
      <c r="K49" s="160">
        <f>'Table 6'!K49-'Table 8'!K49</f>
        <v>-1487.5160000000001</v>
      </c>
      <c r="L49" s="160">
        <f>'Table 6'!L49-'Table 8'!L49</f>
        <v>-851.74299999999994</v>
      </c>
      <c r="N49" s="342"/>
    </row>
    <row r="50" spans="1:52" ht="15" customHeight="1">
      <c r="B50" s="57"/>
      <c r="C50" s="57" t="s">
        <v>41</v>
      </c>
      <c r="D50" s="57"/>
      <c r="E50" s="57"/>
      <c r="G50" s="160">
        <f>'Table 6'!G50-'Table 8'!G50</f>
        <v>-1037.1170000000002</v>
      </c>
      <c r="H50" s="160">
        <f>'Table 6'!H50-'Table 8'!H50</f>
        <v>-728.99699999999996</v>
      </c>
      <c r="I50" s="160">
        <f>'Table 6'!I50-'Table 8'!I50</f>
        <v>-723.94299999999998</v>
      </c>
      <c r="J50" s="160">
        <f>'Table 6'!J50-'Table 8'!J50</f>
        <v>-667.23300000000006</v>
      </c>
      <c r="K50" s="160">
        <f>'Table 6'!K50-'Table 8'!K50</f>
        <v>-692.06500000000005</v>
      </c>
      <c r="L50" s="160">
        <f>'Table 6'!L50-'Table 8'!L50</f>
        <v>-1016.6699999999998</v>
      </c>
      <c r="N50" s="342"/>
    </row>
    <row r="51" spans="1:52" ht="15" customHeight="1">
      <c r="B51" s="57"/>
      <c r="C51" s="58" t="s">
        <v>42</v>
      </c>
      <c r="D51" s="58"/>
      <c r="E51" s="58"/>
      <c r="F51" s="56"/>
      <c r="G51" s="160">
        <f>'Table 6'!G51-'Table 8'!G51</f>
        <v>-233.95000000000005</v>
      </c>
      <c r="H51" s="160">
        <f>'Table 6'!H51-'Table 8'!H51</f>
        <v>-432.86399999999998</v>
      </c>
      <c r="I51" s="160">
        <f>'Table 6'!I51-'Table 8'!I51</f>
        <v>-412.22499999999991</v>
      </c>
      <c r="J51" s="160">
        <f>'Table 6'!J51-'Table 8'!J51</f>
        <v>-757.04000000000008</v>
      </c>
      <c r="K51" s="160">
        <f>'Table 6'!K51-'Table 8'!K51</f>
        <v>-671.21600000000001</v>
      </c>
      <c r="L51" s="160">
        <f>'Table 6'!L51-'Table 8'!L51</f>
        <v>-652.20299999999997</v>
      </c>
      <c r="N51" s="342"/>
    </row>
    <row r="52" spans="1:52" ht="15" customHeight="1">
      <c r="B52" s="57"/>
      <c r="C52" s="58" t="s">
        <v>64</v>
      </c>
      <c r="D52" s="58"/>
      <c r="E52" s="58"/>
      <c r="F52" s="56"/>
      <c r="G52" s="160">
        <f>'Table 6'!G52-'Table 8'!G52</f>
        <v>246.172</v>
      </c>
      <c r="H52" s="160">
        <f>'Table 6'!H52-'Table 8'!H52</f>
        <v>366.74400000000003</v>
      </c>
      <c r="I52" s="160">
        <f>'Table 6'!I52-'Table 8'!I52</f>
        <v>469.97399999999999</v>
      </c>
      <c r="J52" s="160">
        <f>'Table 6'!J52-'Table 8'!J52</f>
        <v>491.63799999999998</v>
      </c>
      <c r="K52" s="160">
        <f>'Table 6'!K52-'Table 8'!K52</f>
        <v>535.20800000000008</v>
      </c>
      <c r="L52" s="160">
        <f>'Table 6'!L52-'Table 8'!L52</f>
        <v>465.09500000000003</v>
      </c>
      <c r="N52" s="342"/>
    </row>
    <row r="53" spans="1:52" ht="15" customHeight="1">
      <c r="A53" s="56"/>
      <c r="B53" s="57"/>
      <c r="C53" s="57" t="s">
        <v>38</v>
      </c>
      <c r="D53" s="57"/>
      <c r="E53" s="57"/>
      <c r="G53" s="160">
        <f>'Table 6'!G53-'Table 8'!G53</f>
        <v>-395.42900000000009</v>
      </c>
      <c r="H53" s="160">
        <f>'Table 6'!H53-'Table 8'!H53</f>
        <v>-727.2360000000001</v>
      </c>
      <c r="I53" s="160">
        <f>'Table 6'!I53-'Table 8'!I53</f>
        <v>-1617.8950000000002</v>
      </c>
      <c r="J53" s="160">
        <f>'Table 6'!J53-'Table 8'!J53</f>
        <v>-720.91300000000001</v>
      </c>
      <c r="K53" s="160">
        <f>'Table 6'!K53-'Table 8'!K53</f>
        <v>-1025.944</v>
      </c>
      <c r="L53" s="160">
        <f>'Table 6'!L53-'Table 8'!L53</f>
        <v>-1225.1600000000001</v>
      </c>
      <c r="N53" s="342"/>
    </row>
    <row r="54" spans="1:52" ht="15" customHeight="1">
      <c r="B54" s="57"/>
      <c r="C54" s="57" t="s">
        <v>101</v>
      </c>
      <c r="D54" s="57"/>
      <c r="E54" s="57"/>
      <c r="G54" s="160">
        <f>'Table 6'!G54-'Table 8'!G54</f>
        <v>-175.37500000000006</v>
      </c>
      <c r="H54" s="160">
        <f>'Table 6'!H54-'Table 8'!H54</f>
        <v>-306.55399999999997</v>
      </c>
      <c r="I54" s="160">
        <f>'Table 6'!I54-'Table 8'!I54</f>
        <v>-318.59799999999996</v>
      </c>
      <c r="J54" s="160">
        <f>'Table 6'!J54-'Table 8'!J54</f>
        <v>-168.56</v>
      </c>
      <c r="K54" s="160">
        <f>'Table 6'!K54-'Table 8'!K54</f>
        <v>-368.40600000000001</v>
      </c>
      <c r="L54" s="160">
        <f>'Table 6'!L54-'Table 8'!L54</f>
        <v>-25.341000000000008</v>
      </c>
      <c r="N54" s="342"/>
    </row>
    <row r="55" spans="1:52" ht="15" customHeight="1">
      <c r="A55" s="56"/>
      <c r="B55" s="57"/>
      <c r="C55" s="58" t="s">
        <v>70</v>
      </c>
      <c r="D55" s="58"/>
      <c r="E55" s="58"/>
      <c r="F55" s="56"/>
      <c r="G55" s="160">
        <f>'Table 6'!G55-'Table 8'!G55</f>
        <v>-74.978000000000009</v>
      </c>
      <c r="H55" s="160">
        <f>'Table 6'!H55-'Table 8'!H55</f>
        <v>9.7599999999999909</v>
      </c>
      <c r="I55" s="160">
        <f>'Table 6'!I55-'Table 8'!I55</f>
        <v>-308.81099999999998</v>
      </c>
      <c r="J55" s="160">
        <f>'Table 6'!J55-'Table 8'!J55</f>
        <v>-271.86500000000001</v>
      </c>
      <c r="K55" s="160">
        <f>'Table 6'!K55-'Table 8'!K55</f>
        <v>-85.173000000000002</v>
      </c>
      <c r="L55" s="160">
        <f>'Table 6'!L55-'Table 8'!L55</f>
        <v>-200.46299999999999</v>
      </c>
      <c r="N55" s="342"/>
    </row>
    <row r="56" spans="1:52" ht="15" customHeight="1">
      <c r="A56" s="56"/>
      <c r="B56" s="57"/>
      <c r="C56" s="58" t="s">
        <v>100</v>
      </c>
      <c r="D56" s="58"/>
      <c r="E56" s="58"/>
      <c r="F56" s="56"/>
      <c r="G56" s="160">
        <f>'Table 6'!G56-'Table 8'!G56</f>
        <v>-215.07599999999996</v>
      </c>
      <c r="H56" s="160">
        <f>'Table 6'!H56-'Table 8'!H56</f>
        <v>-82.540999999999997</v>
      </c>
      <c r="I56" s="160">
        <f>'Table 6'!I56-'Table 8'!I56</f>
        <v>-175.53800000000001</v>
      </c>
      <c r="J56" s="160">
        <f>'Table 6'!J56-'Table 8'!J56</f>
        <v>-276.79500000000002</v>
      </c>
      <c r="K56" s="160">
        <f>'Table 6'!K56-'Table 8'!K56</f>
        <v>-370.39400000000006</v>
      </c>
      <c r="L56" s="160">
        <f>'Table 6'!L56-'Table 8'!L56</f>
        <v>-313.92599999999999</v>
      </c>
      <c r="N56" s="342"/>
    </row>
    <row r="57" spans="1:52" ht="15" customHeight="1">
      <c r="A57" s="56"/>
      <c r="B57" s="57"/>
      <c r="C57" s="57" t="s">
        <v>43</v>
      </c>
      <c r="D57" s="57"/>
      <c r="G57" s="160">
        <f>'Table 6'!G57-'Table 8'!G57</f>
        <v>-373.40300000000002</v>
      </c>
      <c r="H57" s="160">
        <f>'Table 6'!H57-'Table 8'!H57</f>
        <v>-815.43200000000013</v>
      </c>
      <c r="I57" s="160">
        <f>'Table 6'!I57-'Table 8'!I57</f>
        <v>-1164.133</v>
      </c>
      <c r="J57" s="160">
        <f>'Table 6'!J57-'Table 8'!J57</f>
        <v>-620.375</v>
      </c>
      <c r="K57" s="160">
        <f>'Table 6'!K57-'Table 8'!K57</f>
        <v>-469.45000000000005</v>
      </c>
      <c r="L57" s="160">
        <f>'Table 6'!L57-'Table 8'!L57</f>
        <v>-503.11900000000003</v>
      </c>
      <c r="N57" s="342"/>
    </row>
    <row r="58" spans="1:52" ht="15" customHeight="1">
      <c r="A58" s="56"/>
      <c r="B58" s="57"/>
      <c r="C58" s="58" t="s">
        <v>115</v>
      </c>
      <c r="D58" s="58"/>
      <c r="E58" s="58"/>
      <c r="F58" s="56"/>
      <c r="G58" s="160">
        <f>'Table 6'!G58-'Table 8'!G58</f>
        <v>0.58499999999997954</v>
      </c>
      <c r="H58" s="160">
        <f>'Table 6'!H58-'Table 8'!H58</f>
        <v>-232.52299999999997</v>
      </c>
      <c r="I58" s="160">
        <f>'Table 6'!I58-'Table 8'!I58</f>
        <v>4.3840000000000146</v>
      </c>
      <c r="J58" s="160">
        <f>'Table 6'!J58-'Table 8'!J58</f>
        <v>59.438000000000045</v>
      </c>
      <c r="K58" s="160">
        <f>'Table 6'!K58-'Table 8'!K58</f>
        <v>-91.954000000000008</v>
      </c>
      <c r="L58" s="160">
        <f>'Table 6'!L58-'Table 8'!L58</f>
        <v>-104.04300000000003</v>
      </c>
      <c r="N58" s="342"/>
    </row>
    <row r="59" spans="1:52" ht="15" customHeight="1">
      <c r="A59" s="56"/>
      <c r="B59" s="57"/>
      <c r="C59" s="57" t="s">
        <v>65</v>
      </c>
      <c r="D59" s="57"/>
      <c r="E59" s="57"/>
      <c r="G59" s="160">
        <f>'Table 6'!G59-'Table 8'!G59</f>
        <v>192.04299999999998</v>
      </c>
      <c r="H59" s="160">
        <f>'Table 6'!H59-'Table 8'!H59</f>
        <v>142.58000000000001</v>
      </c>
      <c r="I59" s="160">
        <f>'Table 6'!I59-'Table 8'!I59</f>
        <v>179.19899999999998</v>
      </c>
      <c r="J59" s="160">
        <f>'Table 6'!J59-'Table 8'!J59</f>
        <v>292.81600000000003</v>
      </c>
      <c r="K59" s="160">
        <f>'Table 6'!K59-'Table 8'!K59</f>
        <v>271.41399999999999</v>
      </c>
      <c r="L59" s="160">
        <f>'Table 6'!L59-'Table 8'!L59</f>
        <v>-70.637</v>
      </c>
      <c r="N59" s="342"/>
    </row>
    <row r="60" spans="1:52" ht="15" customHeight="1">
      <c r="A60" s="56"/>
      <c r="B60" s="63"/>
      <c r="C60" s="58" t="s">
        <v>116</v>
      </c>
      <c r="D60" s="58"/>
      <c r="E60" s="58"/>
      <c r="F60" s="56"/>
      <c r="G60" s="160">
        <f>'Table 6'!G60-'Table 8'!G60</f>
        <v>-779.49300000000414</v>
      </c>
      <c r="H60" s="160">
        <f>'Table 6'!H60-'Table 8'!H60</f>
        <v>-1164.269</v>
      </c>
      <c r="I60" s="160">
        <f>'Table 6'!I60-'Table 8'!I60</f>
        <v>-2021.8979999999997</v>
      </c>
      <c r="J60" s="160">
        <f>'Table 6'!J60-'Table 8'!J60</f>
        <v>-275.31499999999983</v>
      </c>
      <c r="K60" s="160">
        <f>'Table 6'!K60-'Table 8'!K60</f>
        <v>115.3610000000001</v>
      </c>
      <c r="L60" s="160">
        <f>'Table 6'!L60-'Table 8'!L60</f>
        <v>-53.44600000000014</v>
      </c>
      <c r="N60" s="342"/>
    </row>
    <row r="61" spans="1:52" s="17" customFormat="1" ht="7.5" customHeight="1">
      <c r="A61" s="64"/>
      <c r="B61" s="65"/>
      <c r="C61" s="66"/>
      <c r="D61" s="66"/>
      <c r="E61" s="66"/>
      <c r="F61" s="64"/>
      <c r="G61" s="71"/>
      <c r="H61" s="71"/>
      <c r="I61" s="71"/>
      <c r="J61" s="71"/>
      <c r="K61" s="71"/>
      <c r="L61" s="71"/>
      <c r="M61" s="343"/>
      <c r="N61" s="342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43"/>
    </row>
    <row r="62" spans="1:52" s="74" customFormat="1" ht="14.1" customHeight="1">
      <c r="A62" s="72"/>
      <c r="B62" s="73" t="s">
        <v>186</v>
      </c>
      <c r="C62" s="73"/>
      <c r="D62" s="73"/>
      <c r="E62" s="73"/>
      <c r="G62" s="194">
        <f>'Table 6'!G62-'Table 8'!G62</f>
        <v>-2450.7900000000009</v>
      </c>
      <c r="H62" s="194">
        <f>'Table 6'!H62-'Table 8'!H62</f>
        <v>-4172.5909999999985</v>
      </c>
      <c r="I62" s="194">
        <f>'Table 6'!I62-'Table 8'!I62</f>
        <v>-5113.9500000000007</v>
      </c>
      <c r="J62" s="194">
        <f>'Table 6'!J62-'Table 8'!J62</f>
        <v>-3556.4560000000001</v>
      </c>
      <c r="K62" s="194">
        <f>'Table 6'!K62-'Table 8'!K62</f>
        <v>-3917.9860000000008</v>
      </c>
      <c r="L62" s="194">
        <f>'Table 6'!L62-'Table 8'!L62</f>
        <v>-3463.4929999999986</v>
      </c>
      <c r="M62" s="378"/>
      <c r="N62" s="342"/>
      <c r="O62" s="343"/>
      <c r="P62" s="343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8"/>
    </row>
    <row r="63" spans="1:52" ht="14.1" customHeight="1">
      <c r="A63" s="56"/>
      <c r="B63" s="63"/>
      <c r="C63" s="58"/>
      <c r="D63" s="58"/>
      <c r="E63" s="58"/>
      <c r="F63" s="56"/>
      <c r="G63" s="59"/>
      <c r="H63" s="59"/>
      <c r="I63" s="59"/>
      <c r="J63" s="59"/>
      <c r="K63" s="59"/>
      <c r="L63" s="59"/>
      <c r="N63" s="342"/>
    </row>
    <row r="64" spans="1:52" s="13" customFormat="1" ht="17.100000000000001" customHeight="1">
      <c r="A64" s="53"/>
      <c r="B64" s="54" t="s">
        <v>44</v>
      </c>
      <c r="C64" s="54"/>
      <c r="D64" s="54"/>
      <c r="E64" s="54"/>
      <c r="F64" s="53"/>
      <c r="G64" s="191">
        <f>'Table 6'!G64-'Table 8'!G64</f>
        <v>-356.46699999999964</v>
      </c>
      <c r="H64" s="191">
        <f>'Table 6'!H64-'Table 8'!H64</f>
        <v>-1199.880000000001</v>
      </c>
      <c r="I64" s="191">
        <f>'Table 6'!I64-'Table 8'!I64</f>
        <v>-2274.442</v>
      </c>
      <c r="J64" s="191">
        <f>'Table 6'!J64-'Table 8'!J64</f>
        <v>-1433.8500000000004</v>
      </c>
      <c r="K64" s="191">
        <f>'Table 6'!K64-'Table 8'!K64</f>
        <v>843.49399999999969</v>
      </c>
      <c r="L64" s="191">
        <f>'Table 6'!L64-'Table 8'!L64</f>
        <v>-853.13099999999986</v>
      </c>
      <c r="M64" s="342"/>
      <c r="N64" s="342"/>
      <c r="O64" s="343"/>
      <c r="P64" s="343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342"/>
      <c r="AX64" s="342"/>
      <c r="AY64" s="342"/>
      <c r="AZ64" s="342"/>
    </row>
    <row r="65" spans="1:52" ht="15" customHeight="1">
      <c r="A65" s="56"/>
      <c r="B65" s="63"/>
      <c r="C65" s="58" t="s">
        <v>45</v>
      </c>
      <c r="D65" s="58"/>
      <c r="E65" s="58"/>
      <c r="F65" s="56"/>
      <c r="G65" s="160">
        <f>'Table 6'!G65-'Table 8'!G65</f>
        <v>-488.99600000000009</v>
      </c>
      <c r="H65" s="160">
        <f>'Table 6'!H65-'Table 8'!H65</f>
        <v>-1323.3860000000004</v>
      </c>
      <c r="I65" s="160">
        <f>'Table 6'!I65-'Table 8'!I65</f>
        <v>-672.26200000000063</v>
      </c>
      <c r="J65" s="160">
        <f>'Table 6'!J65-'Table 8'!J65</f>
        <v>-1560.7570000000001</v>
      </c>
      <c r="K65" s="160">
        <f>'Table 6'!K65-'Table 8'!K65</f>
        <v>792.93299999999999</v>
      </c>
      <c r="L65" s="160">
        <f>'Table 6'!L65-'Table 8'!L65</f>
        <v>-685.61799999999994</v>
      </c>
      <c r="N65" s="342"/>
    </row>
    <row r="66" spans="1:52" ht="15" customHeight="1">
      <c r="A66" s="56"/>
      <c r="B66" s="63"/>
      <c r="C66" s="58" t="s">
        <v>46</v>
      </c>
      <c r="D66" s="58"/>
      <c r="E66" s="58"/>
      <c r="F66" s="56"/>
      <c r="G66" s="160">
        <f>'Table 6'!G66-'Table 8'!G66</f>
        <v>79.062999999999988</v>
      </c>
      <c r="H66" s="160">
        <f>'Table 6'!H66-'Table 8'!H66</f>
        <v>143.89599999999996</v>
      </c>
      <c r="I66" s="160">
        <f>'Table 6'!I66-'Table 8'!I66</f>
        <v>246.07000000000005</v>
      </c>
      <c r="J66" s="160">
        <f>'Table 6'!J66-'Table 8'!J66</f>
        <v>131.26900000000006</v>
      </c>
      <c r="K66" s="160">
        <f>'Table 6'!K66-'Table 8'!K66</f>
        <v>51.491000000000042</v>
      </c>
      <c r="L66" s="160">
        <f>'Table 6'!L66-'Table 8'!L66</f>
        <v>-158.149</v>
      </c>
      <c r="N66" s="342"/>
    </row>
    <row r="67" spans="1:52" ht="15" customHeight="1">
      <c r="A67" s="56"/>
      <c r="B67" s="63"/>
      <c r="C67" s="58" t="s">
        <v>117</v>
      </c>
      <c r="D67" s="58"/>
      <c r="E67" s="58"/>
      <c r="F67" s="56"/>
      <c r="G67" s="160">
        <f>'Table 6'!G67-'Table 8'!G67</f>
        <v>53.465999999999994</v>
      </c>
      <c r="H67" s="160">
        <f>'Table 6'!H67-'Table 8'!H67</f>
        <v>-20.389999999999993</v>
      </c>
      <c r="I67" s="160">
        <f>'Table 6'!I67-'Table 8'!I67</f>
        <v>-1848.25</v>
      </c>
      <c r="J67" s="160">
        <f>'Table 6'!J67-'Table 8'!J67</f>
        <v>-4.3620000000000019</v>
      </c>
      <c r="K67" s="160">
        <f>'Table 6'!K67-'Table 8'!K67</f>
        <v>-0.92999999999999261</v>
      </c>
      <c r="L67" s="160">
        <f>'Table 6'!L67-'Table 8'!L67</f>
        <v>-9.3640000000000185</v>
      </c>
      <c r="N67" s="342"/>
    </row>
    <row r="68" spans="1:52" ht="14.1" customHeight="1">
      <c r="A68" s="56"/>
      <c r="B68" s="63"/>
      <c r="C68" s="58"/>
      <c r="D68" s="58"/>
      <c r="E68" s="58"/>
      <c r="F68" s="56"/>
      <c r="G68" s="70"/>
      <c r="H68" s="70"/>
      <c r="I68" s="70"/>
      <c r="J68" s="70"/>
      <c r="K68" s="70"/>
      <c r="L68" s="70"/>
      <c r="N68" s="342"/>
    </row>
    <row r="69" spans="1:52" s="13" customFormat="1" ht="17.100000000000001" customHeight="1">
      <c r="A69" s="53"/>
      <c r="B69" s="54" t="s">
        <v>47</v>
      </c>
      <c r="C69" s="54"/>
      <c r="D69" s="54"/>
      <c r="E69" s="54"/>
      <c r="F69" s="53"/>
      <c r="G69" s="191">
        <f>'Table 6'!G69-'Table 8'!G69</f>
        <v>-144.17900000000009</v>
      </c>
      <c r="H69" s="191">
        <f>'Table 6'!H69-'Table 8'!H69</f>
        <v>-657.70799999999986</v>
      </c>
      <c r="I69" s="191">
        <f>'Table 6'!I69-'Table 8'!I69</f>
        <v>-459.68499999999995</v>
      </c>
      <c r="J69" s="191">
        <f>'Table 6'!J69-'Table 8'!J69</f>
        <v>-178.62000000000012</v>
      </c>
      <c r="K69" s="191">
        <f>'Table 6'!K69-'Table 8'!K69</f>
        <v>72.312999999979411</v>
      </c>
      <c r="L69" s="191">
        <f>'Table 6'!L69-'Table 8'!L69</f>
        <v>-422.10600000002626</v>
      </c>
      <c r="M69" s="342"/>
      <c r="N69" s="342"/>
      <c r="O69" s="343"/>
      <c r="P69" s="343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</row>
    <row r="70" spans="1:52" ht="15" customHeight="1">
      <c r="A70" s="56"/>
      <c r="B70" s="63"/>
      <c r="C70" s="58" t="s">
        <v>119</v>
      </c>
      <c r="D70" s="58"/>
      <c r="E70" s="58"/>
      <c r="F70" s="56"/>
      <c r="G70" s="160">
        <f>'Table 6'!G70-'Table 8'!G70</f>
        <v>-104.69399999999996</v>
      </c>
      <c r="H70" s="160">
        <f>'Table 6'!H70-'Table 8'!H70</f>
        <v>-734.61299999999994</v>
      </c>
      <c r="I70" s="160">
        <f>'Table 6'!I70-'Table 8'!I70</f>
        <v>-24.666000000000025</v>
      </c>
      <c r="J70" s="160">
        <f>'Table 6'!J70-'Table 8'!J70</f>
        <v>298.13400000000001</v>
      </c>
      <c r="K70" s="160">
        <f>'Table 6'!K70-'Table 8'!K70</f>
        <v>399.56200000000001</v>
      </c>
      <c r="L70" s="160">
        <f>'Table 6'!L70-'Table 8'!L70</f>
        <v>94.626000000000005</v>
      </c>
      <c r="N70" s="342"/>
    </row>
    <row r="71" spans="1:52" ht="15" customHeight="1">
      <c r="A71" s="56"/>
      <c r="B71" s="63"/>
      <c r="C71" s="58" t="s">
        <v>48</v>
      </c>
      <c r="D71" s="58"/>
      <c r="E71" s="58"/>
      <c r="F71" s="56"/>
      <c r="G71" s="160">
        <f>'Table 6'!G71-'Table 8'!G71</f>
        <v>186.71099999999998</v>
      </c>
      <c r="H71" s="160">
        <f>'Table 6'!H71-'Table 8'!H71</f>
        <v>116.357</v>
      </c>
      <c r="I71" s="160">
        <f>'Table 6'!I71-'Table 8'!I71</f>
        <v>-138.31900000000002</v>
      </c>
      <c r="J71" s="160">
        <f>'Table 6'!J71-'Table 8'!J71</f>
        <v>-228.53800000000001</v>
      </c>
      <c r="K71" s="160">
        <f>'Table 6'!K71-'Table 8'!K71</f>
        <v>-28.955999999999989</v>
      </c>
      <c r="L71" s="160">
        <f>'Table 6'!L71-'Table 8'!L71</f>
        <v>-39.073000000000008</v>
      </c>
      <c r="N71" s="342"/>
    </row>
    <row r="72" spans="1:52" ht="15" customHeight="1">
      <c r="A72" s="56"/>
      <c r="B72" s="63"/>
      <c r="C72" s="58" t="s">
        <v>118</v>
      </c>
      <c r="D72" s="58"/>
      <c r="E72" s="58"/>
      <c r="F72" s="56"/>
      <c r="G72" s="160">
        <f>'Table 6'!G72-'Table 8'!G72</f>
        <v>-120.756</v>
      </c>
      <c r="H72" s="160">
        <f>'Table 6'!H72-'Table 8'!H72</f>
        <v>-46.121000000000009</v>
      </c>
      <c r="I72" s="160">
        <f>'Table 6'!I72-'Table 8'!I72</f>
        <v>-103.83699999999999</v>
      </c>
      <c r="J72" s="160">
        <f>'Table 6'!J72-'Table 8'!J72</f>
        <v>-131.517</v>
      </c>
      <c r="K72" s="160">
        <f>'Table 6'!K72-'Table 8'!K72</f>
        <v>-105.358</v>
      </c>
      <c r="L72" s="160">
        <f>'Table 6'!L72-'Table 8'!L72</f>
        <v>-80.043000000000006</v>
      </c>
      <c r="N72" s="342"/>
    </row>
    <row r="73" spans="1:52" ht="15" customHeight="1">
      <c r="A73" s="56"/>
      <c r="B73" s="63"/>
      <c r="C73" s="58" t="s">
        <v>120</v>
      </c>
      <c r="D73" s="58"/>
      <c r="E73" s="58"/>
      <c r="F73" s="56"/>
      <c r="G73" s="160">
        <f>'Table 6'!G73-'Table 8'!G73</f>
        <v>-105.44000000000005</v>
      </c>
      <c r="H73" s="160">
        <f>'Table 6'!H73-'Table 8'!H73</f>
        <v>6.6689999999999827</v>
      </c>
      <c r="I73" s="160">
        <f>'Table 6'!I73-'Table 8'!I73</f>
        <v>-192.863</v>
      </c>
      <c r="J73" s="160">
        <f>'Table 6'!J73-'Table 8'!J73</f>
        <v>-116.69900000000001</v>
      </c>
      <c r="K73" s="160">
        <f>'Table 6'!K73-'Table 8'!K73</f>
        <v>-192.93500000002052</v>
      </c>
      <c r="L73" s="160">
        <f>'Table 6'!L73-'Table 8'!L73</f>
        <v>-397.61600000002625</v>
      </c>
      <c r="N73" s="342"/>
    </row>
    <row r="74" spans="1:52" ht="14.1" customHeight="1">
      <c r="A74" s="56"/>
      <c r="B74" s="63"/>
      <c r="C74" s="58"/>
      <c r="D74" s="58"/>
      <c r="E74" s="58"/>
      <c r="F74" s="56"/>
      <c r="G74" s="70"/>
      <c r="H74" s="70"/>
      <c r="I74" s="70"/>
      <c r="J74" s="70"/>
      <c r="K74" s="70"/>
      <c r="L74" s="70"/>
      <c r="N74" s="342"/>
    </row>
    <row r="75" spans="1:52" s="13" customFormat="1" ht="17.100000000000001" customHeight="1">
      <c r="A75" s="53"/>
      <c r="B75" s="54" t="s">
        <v>183</v>
      </c>
      <c r="C75" s="54"/>
      <c r="D75" s="54"/>
      <c r="E75" s="54"/>
      <c r="F75" s="53"/>
      <c r="G75" s="191">
        <f>'Table 6'!G75-'Table 8'!G75</f>
        <v>-411.4517235556948</v>
      </c>
      <c r="H75" s="191">
        <f>'Table 6'!H75-'Table 8'!H75</f>
        <v>-34.700999999999965</v>
      </c>
      <c r="I75" s="191">
        <f>'Table 6'!I75-'Table 8'!I75</f>
        <v>-1148.787</v>
      </c>
      <c r="J75" s="191">
        <f>'Table 6'!J75-'Table 8'!J75</f>
        <v>-117.34700000000001</v>
      </c>
      <c r="K75" s="191">
        <f>'Table 6'!K75-'Table 8'!K75</f>
        <v>-124.88600000000012</v>
      </c>
      <c r="L75" s="191">
        <f>'Table 6'!L75-'Table 8'!L75</f>
        <v>-151.0499999999999</v>
      </c>
      <c r="M75" s="342"/>
      <c r="N75" s="342"/>
      <c r="O75" s="343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2"/>
      <c r="AP75" s="342"/>
      <c r="AQ75" s="342"/>
      <c r="AR75" s="342"/>
      <c r="AS75" s="342"/>
      <c r="AT75" s="342"/>
      <c r="AU75" s="342"/>
      <c r="AV75" s="342"/>
      <c r="AW75" s="342"/>
      <c r="AX75" s="342"/>
      <c r="AY75" s="342"/>
      <c r="AZ75" s="342"/>
    </row>
    <row r="76" spans="1:52" s="41" customFormat="1" ht="14.1" customHeight="1">
      <c r="A76" s="76"/>
      <c r="B76" s="76"/>
      <c r="C76" s="76"/>
      <c r="D76" s="76"/>
      <c r="E76" s="76"/>
      <c r="F76" s="76"/>
      <c r="G76" s="77"/>
      <c r="H76" s="77"/>
      <c r="I76" s="77"/>
      <c r="J76" s="198"/>
      <c r="K76" s="198"/>
      <c r="L76" s="77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2"/>
      <c r="AV76" s="342"/>
      <c r="AW76" s="342"/>
      <c r="AX76" s="342"/>
      <c r="AY76" s="342"/>
      <c r="AZ76" s="342"/>
    </row>
    <row r="77" spans="1:52" s="258" customFormat="1" ht="9" customHeight="1">
      <c r="B77" s="259"/>
      <c r="C77" s="259"/>
      <c r="D77" s="259"/>
      <c r="E77" s="259"/>
      <c r="H77" s="260"/>
      <c r="I77" s="260"/>
      <c r="J77" s="260"/>
      <c r="K77" s="260"/>
      <c r="L77" s="260"/>
      <c r="M77" s="364"/>
      <c r="N77" s="364"/>
      <c r="O77" s="364"/>
      <c r="P77" s="364"/>
      <c r="Q77" s="364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79"/>
      <c r="AN77" s="379"/>
      <c r="AO77" s="379"/>
      <c r="AP77" s="379"/>
      <c r="AQ77" s="379"/>
      <c r="AR77" s="379"/>
      <c r="AS77" s="379"/>
      <c r="AT77" s="379"/>
      <c r="AU77" s="379"/>
      <c r="AV77" s="379"/>
      <c r="AW77" s="379"/>
      <c r="AX77" s="379"/>
      <c r="AY77" s="379"/>
      <c r="AZ77" s="379"/>
    </row>
    <row r="78" spans="1:52" s="27" customFormat="1" ht="9" customHeight="1">
      <c r="B78" s="29"/>
      <c r="C78" s="29"/>
      <c r="D78" s="29"/>
      <c r="E78" s="29"/>
      <c r="F78" s="30"/>
      <c r="G78" s="30"/>
      <c r="H78" s="31"/>
      <c r="I78" s="31"/>
      <c r="J78" s="31"/>
      <c r="K78" s="31"/>
      <c r="L78" s="31"/>
      <c r="M78" s="364"/>
      <c r="N78" s="364"/>
      <c r="O78" s="364"/>
      <c r="P78" s="364"/>
      <c r="Q78" s="380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79"/>
      <c r="AG78" s="379"/>
      <c r="AH78" s="379"/>
      <c r="AI78" s="379"/>
      <c r="AJ78" s="379"/>
      <c r="AK78" s="379"/>
      <c r="AL78" s="379"/>
      <c r="AM78" s="379"/>
      <c r="AN78" s="379"/>
      <c r="AO78" s="379"/>
      <c r="AP78" s="379"/>
      <c r="AQ78" s="379"/>
      <c r="AR78" s="379"/>
      <c r="AS78" s="379"/>
      <c r="AT78" s="379"/>
      <c r="AU78" s="379"/>
      <c r="AV78" s="379"/>
      <c r="AW78" s="379"/>
      <c r="AX78" s="379"/>
      <c r="AY78" s="379"/>
      <c r="AZ78" s="379"/>
    </row>
    <row r="79" spans="1:52" s="27" customFormat="1">
      <c r="B79" s="26" t="s">
        <v>188</v>
      </c>
      <c r="C79" s="26"/>
      <c r="G79" s="28"/>
      <c r="H79" s="28"/>
      <c r="I79" s="28"/>
      <c r="J79" s="28"/>
      <c r="K79" s="28"/>
      <c r="L79" s="28"/>
      <c r="M79" s="364"/>
      <c r="N79" s="364"/>
      <c r="O79" s="364"/>
      <c r="P79" s="364"/>
      <c r="Q79" s="381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  <c r="AU79" s="379"/>
      <c r="AV79" s="379"/>
      <c r="AW79" s="379"/>
      <c r="AX79" s="379"/>
      <c r="AY79" s="379"/>
      <c r="AZ79" s="379"/>
    </row>
    <row r="80" spans="1:52" s="27" customFormat="1">
      <c r="B80" s="261" t="s">
        <v>187</v>
      </c>
      <c r="C80" s="26"/>
      <c r="D80" s="262"/>
      <c r="E80" s="262"/>
      <c r="F80" s="262"/>
      <c r="G80" s="28"/>
      <c r="H80" s="28"/>
      <c r="I80" s="28"/>
      <c r="J80" s="28"/>
      <c r="K80" s="28"/>
      <c r="L80" s="28"/>
      <c r="M80" s="364"/>
      <c r="N80" s="364"/>
      <c r="O80" s="364"/>
      <c r="P80" s="364"/>
      <c r="Q80" s="381"/>
      <c r="R80" s="379"/>
      <c r="S80" s="379"/>
      <c r="T80" s="379"/>
      <c r="U80" s="379"/>
      <c r="V80" s="379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79"/>
      <c r="AS80" s="379"/>
      <c r="AT80" s="379"/>
      <c r="AU80" s="379"/>
      <c r="AV80" s="379"/>
      <c r="AW80" s="379"/>
      <c r="AX80" s="379"/>
      <c r="AY80" s="379"/>
      <c r="AZ80" s="379"/>
    </row>
    <row r="81" spans="1:52" ht="16.5" customHeight="1">
      <c r="B81" s="22"/>
      <c r="C81" s="17"/>
      <c r="D81" s="17"/>
      <c r="E81" s="17"/>
      <c r="F81" s="17"/>
      <c r="G81" s="78"/>
      <c r="H81" s="78"/>
      <c r="I81" s="78"/>
      <c r="J81" s="78"/>
      <c r="K81" s="78"/>
      <c r="L81" s="78"/>
    </row>
    <row r="82" spans="1:52" ht="16.5" customHeight="1">
      <c r="B82" s="22"/>
      <c r="C82" s="17"/>
      <c r="D82" s="17"/>
      <c r="E82" s="17"/>
      <c r="F82" s="17"/>
      <c r="G82" s="79"/>
      <c r="H82" s="79"/>
      <c r="I82" s="79"/>
      <c r="J82" s="79"/>
      <c r="K82" s="79"/>
      <c r="L82" s="79"/>
    </row>
    <row r="83" spans="1:52" s="41" customFormat="1" ht="16.5" customHeight="1">
      <c r="A83" s="470">
        <v>25</v>
      </c>
      <c r="B83" s="470"/>
      <c r="C83" s="470"/>
      <c r="D83" s="470"/>
      <c r="E83" s="470"/>
      <c r="F83" s="470"/>
      <c r="G83" s="470"/>
      <c r="H83" s="470"/>
      <c r="I83" s="470"/>
      <c r="J83" s="470"/>
      <c r="K83" s="470"/>
      <c r="L83" s="285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  <c r="AA83" s="342"/>
      <c r="AB83" s="342"/>
      <c r="AC83" s="342"/>
      <c r="AD83" s="342"/>
      <c r="AE83" s="342"/>
      <c r="AF83" s="342"/>
      <c r="AG83" s="342"/>
      <c r="AH83" s="342"/>
      <c r="AI83" s="342"/>
      <c r="AJ83" s="342"/>
      <c r="AK83" s="342"/>
      <c r="AL83" s="342"/>
      <c r="AM83" s="342"/>
      <c r="AN83" s="342"/>
      <c r="AO83" s="342"/>
      <c r="AP83" s="342"/>
      <c r="AQ83" s="342"/>
      <c r="AR83" s="342"/>
      <c r="AS83" s="342"/>
      <c r="AT83" s="342"/>
      <c r="AU83" s="342"/>
      <c r="AV83" s="342"/>
      <c r="AW83" s="342"/>
      <c r="AX83" s="342"/>
      <c r="AY83" s="342"/>
      <c r="AZ83" s="342"/>
    </row>
    <row r="84" spans="1:52" ht="26.25" customHeight="1">
      <c r="A84" s="22"/>
      <c r="B84" s="22"/>
      <c r="C84" s="149"/>
      <c r="D84" s="149"/>
      <c r="E84" s="149"/>
      <c r="F84" s="149"/>
      <c r="G84" s="199"/>
      <c r="H84" s="199"/>
      <c r="I84" s="199"/>
      <c r="J84" s="199"/>
      <c r="K84" s="199"/>
      <c r="L84" s="199"/>
    </row>
    <row r="85" spans="1:52" s="81" customFormat="1" ht="21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F85" s="351"/>
      <c r="AG85" s="351"/>
      <c r="AH85" s="351"/>
      <c r="AI85" s="351"/>
      <c r="AJ85" s="351"/>
      <c r="AK85" s="351"/>
      <c r="AL85" s="351"/>
      <c r="AM85" s="351"/>
      <c r="AN85" s="351"/>
      <c r="AO85" s="351"/>
      <c r="AP85" s="351"/>
      <c r="AQ85" s="351"/>
      <c r="AR85" s="351"/>
      <c r="AS85" s="351"/>
      <c r="AT85" s="351"/>
      <c r="AU85" s="351"/>
      <c r="AV85" s="351"/>
      <c r="AW85" s="351"/>
      <c r="AX85" s="351"/>
      <c r="AY85" s="351"/>
      <c r="AZ85" s="351"/>
    </row>
    <row r="86" spans="1:52" ht="15">
      <c r="B86" s="15"/>
      <c r="C86" s="82"/>
      <c r="D86" s="82"/>
      <c r="E86" s="82"/>
      <c r="F86" s="82"/>
      <c r="J86" s="3"/>
      <c r="K86" s="3"/>
    </row>
    <row r="87" spans="1:52" ht="15">
      <c r="B87" s="15"/>
      <c r="C87" s="82"/>
      <c r="D87" s="82"/>
      <c r="E87" s="82"/>
      <c r="F87" s="82"/>
      <c r="G87" s="83"/>
      <c r="H87" s="83"/>
      <c r="I87" s="83"/>
      <c r="J87" s="83"/>
      <c r="K87" s="83"/>
      <c r="L87" s="83"/>
    </row>
    <row r="88" spans="1:52" ht="15">
      <c r="B88" s="15"/>
      <c r="C88" s="82"/>
      <c r="D88" s="82"/>
      <c r="E88" s="82"/>
      <c r="F88" s="82"/>
      <c r="G88" s="84"/>
      <c r="H88" s="84"/>
      <c r="I88" s="84"/>
      <c r="J88" s="84"/>
      <c r="K88" s="84"/>
      <c r="L88" s="84"/>
    </row>
    <row r="89" spans="1:52" ht="15">
      <c r="B89" s="15"/>
      <c r="C89" s="82"/>
      <c r="D89" s="82"/>
      <c r="E89" s="82"/>
      <c r="F89" s="82"/>
      <c r="G89" s="85"/>
      <c r="H89" s="85"/>
      <c r="I89" s="85"/>
      <c r="J89" s="86"/>
      <c r="K89" s="86"/>
      <c r="L89" s="85"/>
    </row>
    <row r="92" spans="1:52" ht="15">
      <c r="B92" s="15"/>
    </row>
  </sheetData>
  <sheetProtection algorithmName="SHA-512" hashValue="i/76+e0YxjREEzjfxaNx3nP36soY4XpJKCq5imfUKGVw9d2rOH9llArHxnnXQhxsJlfY9pvwft8byU78Ul2kFg==" saltValue="VFEKM9XXieBCW6ll86TyGg==" spinCount="100000" sheet="1" objects="1" scenarios="1"/>
  <mergeCells count="3">
    <mergeCell ref="A2:C3"/>
    <mergeCell ref="A5:F5"/>
    <mergeCell ref="A83:K83"/>
  </mergeCells>
  <conditionalFormatting sqref="D9:E9 D61:E76 D38:E46">
    <cfRule type="duplicateValues" dxfId="3" priority="4"/>
  </conditionalFormatting>
  <conditionalFormatting sqref="D10:E37">
    <cfRule type="duplicateValues" dxfId="2" priority="3"/>
  </conditionalFormatting>
  <conditionalFormatting sqref="D56:E56">
    <cfRule type="duplicateValues" dxfId="1" priority="1"/>
  </conditionalFormatting>
  <conditionalFormatting sqref="D47:E49 D51:E55 D50 D57:E60">
    <cfRule type="duplicateValues" dxfId="0" priority="2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1:CE254"/>
  <sheetViews>
    <sheetView tabSelected="1" view="pageBreakPreview" zoomScale="70" zoomScaleNormal="80" zoomScaleSheetLayoutView="70" zoomScalePageLayoutView="80" workbookViewId="0">
      <selection activeCell="G21" sqref="G21"/>
    </sheetView>
  </sheetViews>
  <sheetFormatPr defaultColWidth="9.140625" defaultRowHeight="15.75"/>
  <cols>
    <col min="1" max="1" width="1.28515625" style="15" customWidth="1"/>
    <col min="2" max="2" width="2.42578125" style="14" customWidth="1"/>
    <col min="3" max="3" width="5.7109375" style="14" customWidth="1"/>
    <col min="4" max="4" width="7.85546875" style="14" customWidth="1"/>
    <col min="5" max="5" width="5.28515625" style="14" customWidth="1"/>
    <col min="6" max="6" width="28.85546875" style="15" customWidth="1"/>
    <col min="7" max="7" width="0.85546875" style="15" customWidth="1"/>
    <col min="8" max="8" width="18.7109375" style="3" customWidth="1"/>
    <col min="9" max="9" width="16" style="3" bestFit="1" customWidth="1"/>
    <col min="10" max="10" width="13.28515625" style="3" customWidth="1"/>
    <col min="11" max="11" width="13.7109375" style="3" customWidth="1"/>
    <col min="12" max="12" width="21.28515625" style="3" bestFit="1" customWidth="1"/>
    <col min="13" max="13" width="16.7109375" style="3" customWidth="1"/>
    <col min="14" max="14" width="18.7109375" style="3" bestFit="1" customWidth="1"/>
    <col min="15" max="16" width="16.7109375" style="3" customWidth="1"/>
    <col min="17" max="17" width="18.28515625" style="42" customWidth="1"/>
    <col min="18" max="18" width="13.5703125" style="343" customWidth="1"/>
    <col min="19" max="19" width="10.5703125" style="343" bestFit="1" customWidth="1"/>
    <col min="20" max="21" width="9.140625" style="343"/>
    <col min="22" max="23" width="17.5703125" style="343" bestFit="1" customWidth="1"/>
    <col min="24" max="24" width="15.28515625" style="343" customWidth="1"/>
    <col min="25" max="83" width="9.140625" style="343"/>
    <col min="84" max="16384" width="9.140625" style="15"/>
  </cols>
  <sheetData>
    <row r="1" spans="1:83" ht="13.5" customHeight="1">
      <c r="B1" s="293"/>
      <c r="C1" s="293"/>
      <c r="D1" s="293"/>
    </row>
    <row r="2" spans="1:83" s="104" customFormat="1" ht="15" customHeight="1">
      <c r="A2" s="476" t="s">
        <v>228</v>
      </c>
      <c r="B2" s="476"/>
      <c r="C2" s="476"/>
      <c r="D2" s="476"/>
      <c r="E2" s="476"/>
      <c r="F2" s="473" t="s">
        <v>210</v>
      </c>
      <c r="G2" s="473"/>
      <c r="H2" s="473"/>
      <c r="I2" s="473"/>
      <c r="J2" s="473"/>
      <c r="K2" s="473"/>
      <c r="L2" s="473"/>
      <c r="M2" s="22"/>
      <c r="N2" s="474"/>
      <c r="O2" s="22"/>
      <c r="P2" s="22"/>
      <c r="Q2" s="23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</row>
    <row r="3" spans="1:83" s="82" customFormat="1" ht="15" customHeight="1">
      <c r="A3" s="476"/>
      <c r="B3" s="476"/>
      <c r="C3" s="476"/>
      <c r="D3" s="476"/>
      <c r="E3" s="476"/>
      <c r="F3" s="475" t="s">
        <v>211</v>
      </c>
      <c r="G3" s="475"/>
      <c r="H3" s="475"/>
      <c r="I3" s="475"/>
      <c r="J3" s="475"/>
      <c r="K3" s="475"/>
      <c r="L3" s="202"/>
      <c r="M3" s="203"/>
      <c r="N3" s="474"/>
      <c r="O3" s="202"/>
      <c r="P3" s="454"/>
      <c r="Q3" s="454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</row>
    <row r="4" spans="1:83" s="306" customFormat="1" ht="17.25" customHeight="1">
      <c r="A4" s="307"/>
      <c r="B4" s="307"/>
      <c r="C4" s="307"/>
      <c r="D4" s="307"/>
      <c r="E4" s="307"/>
      <c r="F4" s="308"/>
      <c r="H4" s="309"/>
      <c r="I4" s="309"/>
      <c r="J4" s="309"/>
      <c r="K4" s="309"/>
      <c r="L4" s="309"/>
      <c r="M4" s="309"/>
      <c r="N4" s="309"/>
      <c r="O4" s="309"/>
      <c r="P4" s="477"/>
      <c r="Q4" s="477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2"/>
      <c r="BQ4" s="352"/>
      <c r="BR4" s="352"/>
      <c r="BS4" s="352"/>
      <c r="BT4" s="352"/>
      <c r="BU4" s="352"/>
      <c r="BV4" s="352"/>
      <c r="BW4" s="352"/>
      <c r="BX4" s="352"/>
      <c r="BY4" s="352"/>
      <c r="BZ4" s="352"/>
      <c r="CA4" s="352"/>
      <c r="CB4" s="352"/>
      <c r="CC4" s="352"/>
      <c r="CD4" s="352"/>
      <c r="CE4" s="352"/>
    </row>
    <row r="5" spans="1:83" s="337" customFormat="1" hidden="1">
      <c r="B5" s="338"/>
      <c r="C5" s="338"/>
      <c r="D5" s="338"/>
      <c r="E5" s="338"/>
      <c r="H5" s="339"/>
      <c r="I5" s="339"/>
      <c r="J5" s="339"/>
      <c r="K5" s="339"/>
      <c r="L5" s="339"/>
      <c r="M5" s="339"/>
      <c r="N5" s="339"/>
      <c r="O5" s="339"/>
      <c r="P5" s="339"/>
      <c r="Q5" s="340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</row>
    <row r="6" spans="1:83" s="207" customFormat="1" ht="87" customHeight="1">
      <c r="A6" s="335"/>
      <c r="B6" s="171"/>
      <c r="C6" s="171"/>
      <c r="D6" s="171"/>
      <c r="E6" s="171"/>
      <c r="F6" s="204"/>
      <c r="G6" s="204"/>
      <c r="H6" s="205" t="s">
        <v>58</v>
      </c>
      <c r="I6" s="205" t="s">
        <v>14</v>
      </c>
      <c r="J6" s="205" t="s">
        <v>15</v>
      </c>
      <c r="K6" s="205" t="s">
        <v>16</v>
      </c>
      <c r="L6" s="205" t="s">
        <v>19</v>
      </c>
      <c r="M6" s="205" t="s">
        <v>20</v>
      </c>
      <c r="N6" s="205" t="s">
        <v>22</v>
      </c>
      <c r="O6" s="205" t="s">
        <v>23</v>
      </c>
      <c r="P6" s="205" t="s">
        <v>107</v>
      </c>
      <c r="Q6" s="206" t="s">
        <v>86</v>
      </c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5"/>
      <c r="AS6" s="415"/>
      <c r="AT6" s="415"/>
      <c r="AU6" s="415"/>
      <c r="AV6" s="415"/>
      <c r="AW6" s="415"/>
      <c r="AX6" s="415"/>
      <c r="AY6" s="415"/>
      <c r="AZ6" s="415"/>
      <c r="BA6" s="415"/>
      <c r="BB6" s="415"/>
      <c r="BC6" s="415"/>
      <c r="BD6" s="415"/>
      <c r="BE6" s="415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415"/>
      <c r="CB6" s="415"/>
      <c r="CC6" s="415"/>
      <c r="CD6" s="415"/>
      <c r="CE6" s="415"/>
    </row>
    <row r="7" spans="1:83" s="204" customFormat="1" ht="68.25" customHeight="1">
      <c r="A7" s="208"/>
      <c r="B7" s="209"/>
      <c r="C7" s="209"/>
      <c r="D7" s="209"/>
      <c r="E7" s="209"/>
      <c r="F7" s="208"/>
      <c r="G7" s="208"/>
      <c r="H7" s="210" t="s">
        <v>59</v>
      </c>
      <c r="I7" s="210" t="s">
        <v>3</v>
      </c>
      <c r="J7" s="210" t="s">
        <v>4</v>
      </c>
      <c r="K7" s="210" t="s">
        <v>0</v>
      </c>
      <c r="L7" s="211" t="s">
        <v>8</v>
      </c>
      <c r="M7" s="210" t="s">
        <v>9</v>
      </c>
      <c r="N7" s="210" t="s">
        <v>11</v>
      </c>
      <c r="O7" s="210" t="s">
        <v>12</v>
      </c>
      <c r="P7" s="210" t="s">
        <v>85</v>
      </c>
      <c r="Q7" s="212" t="s">
        <v>87</v>
      </c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15"/>
    </row>
    <row r="8" spans="1:83" s="305" customFormat="1" ht="24.75" customHeight="1">
      <c r="A8" s="471" t="s">
        <v>237</v>
      </c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  <c r="BA8" s="416"/>
      <c r="BB8" s="416"/>
      <c r="BC8" s="416"/>
      <c r="BD8" s="416"/>
      <c r="BE8" s="416"/>
      <c r="BF8" s="416"/>
      <c r="BG8" s="416"/>
      <c r="BH8" s="416"/>
      <c r="BI8" s="416"/>
      <c r="BJ8" s="416"/>
      <c r="BK8" s="416"/>
      <c r="BL8" s="416"/>
      <c r="BM8" s="416"/>
      <c r="BN8" s="416"/>
      <c r="BO8" s="416"/>
      <c r="BP8" s="416"/>
      <c r="BQ8" s="416"/>
      <c r="BR8" s="416"/>
      <c r="BS8" s="416"/>
      <c r="BT8" s="416"/>
      <c r="BU8" s="416"/>
      <c r="BV8" s="416"/>
      <c r="BW8" s="416"/>
      <c r="BX8" s="416"/>
      <c r="BY8" s="416"/>
      <c r="BZ8" s="416"/>
      <c r="CA8" s="416"/>
      <c r="CB8" s="416"/>
      <c r="CC8" s="416"/>
      <c r="CD8" s="416"/>
      <c r="CE8" s="416"/>
    </row>
    <row r="9" spans="1:83" s="22" customFormat="1" ht="9" customHeight="1">
      <c r="B9" s="16"/>
      <c r="C9" s="16"/>
      <c r="D9" s="16"/>
      <c r="E9" s="16"/>
      <c r="G9" s="23"/>
      <c r="H9" s="213"/>
      <c r="I9" s="213"/>
      <c r="J9" s="213"/>
      <c r="K9" s="213"/>
      <c r="L9" s="213"/>
      <c r="M9" s="213"/>
      <c r="N9" s="213"/>
      <c r="O9" s="213"/>
      <c r="P9" s="23"/>
      <c r="Q9" s="214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/>
    </row>
    <row r="10" spans="1:83" s="75" customFormat="1" ht="15" customHeight="1">
      <c r="A10" s="13"/>
      <c r="B10" s="13" t="s">
        <v>24</v>
      </c>
      <c r="C10" s="13"/>
      <c r="D10" s="13"/>
      <c r="E10" s="13"/>
      <c r="F10" s="13"/>
      <c r="G10" s="13"/>
      <c r="H10" s="2">
        <f>SUM(H11:H23)</f>
        <v>2108.3690000000001</v>
      </c>
      <c r="I10" s="2">
        <f t="shared" ref="I10:P10" si="0">SUM(I11:I23)</f>
        <v>8230.4600000000009</v>
      </c>
      <c r="J10" s="2">
        <f t="shared" si="0"/>
        <v>10163.785</v>
      </c>
      <c r="K10" s="2">
        <f t="shared" si="0"/>
        <v>1978.46</v>
      </c>
      <c r="L10" s="2">
        <f t="shared" si="0"/>
        <v>7176.2110000000011</v>
      </c>
      <c r="M10" s="2">
        <f t="shared" si="0"/>
        <v>13013.129000000001</v>
      </c>
      <c r="N10" s="2">
        <f t="shared" si="0"/>
        <v>1774.4519999999998</v>
      </c>
      <c r="O10" s="2">
        <f t="shared" si="0"/>
        <v>58.318000000000012</v>
      </c>
      <c r="P10" s="2">
        <f t="shared" si="0"/>
        <v>3028.8040000000001</v>
      </c>
      <c r="Q10" s="2">
        <f>SUM(Q11:Q23)</f>
        <v>47531.987999999998</v>
      </c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  <c r="AR10" s="419"/>
      <c r="AS10" s="419"/>
      <c r="AT10" s="419"/>
      <c r="AU10" s="419"/>
      <c r="AV10" s="419"/>
      <c r="AW10" s="419"/>
      <c r="AX10" s="419"/>
      <c r="AY10" s="419"/>
      <c r="AZ10" s="419"/>
      <c r="BA10" s="419"/>
      <c r="BB10" s="419"/>
      <c r="BC10" s="419"/>
      <c r="BD10" s="419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419"/>
      <c r="BT10" s="419"/>
      <c r="BU10" s="419"/>
      <c r="BV10" s="419"/>
      <c r="BW10" s="419"/>
      <c r="BX10" s="419"/>
      <c r="BY10" s="419"/>
      <c r="BZ10" s="419"/>
      <c r="CA10" s="419"/>
      <c r="CB10" s="419"/>
      <c r="CC10" s="419"/>
      <c r="CD10" s="419"/>
      <c r="CE10" s="419"/>
    </row>
    <row r="11" spans="1:83" ht="15" customHeight="1">
      <c r="F11" s="15" t="s">
        <v>28</v>
      </c>
      <c r="H11" s="3">
        <v>906.053</v>
      </c>
      <c r="I11" s="3">
        <v>3228.2759999999998</v>
      </c>
      <c r="J11" s="3">
        <v>2893.8290000000002</v>
      </c>
      <c r="K11" s="3">
        <v>484.49900000000002</v>
      </c>
      <c r="L11" s="3">
        <v>2491.6350000000002</v>
      </c>
      <c r="M11" s="3">
        <v>6686.6850000000004</v>
      </c>
      <c r="N11" s="3">
        <v>1195.1289999999999</v>
      </c>
      <c r="O11" s="3">
        <v>11.268000000000001</v>
      </c>
      <c r="P11" s="3">
        <v>966.85499999999979</v>
      </c>
      <c r="Q11" s="3">
        <f>SUM(H11:P11)</f>
        <v>18864.228999999999</v>
      </c>
      <c r="S11" s="419"/>
    </row>
    <row r="12" spans="1:83" ht="15" customHeight="1">
      <c r="F12" s="15" t="s">
        <v>88</v>
      </c>
      <c r="H12" s="3">
        <v>0</v>
      </c>
      <c r="I12" s="3">
        <v>1159.731</v>
      </c>
      <c r="J12" s="3">
        <v>23.417999999999999</v>
      </c>
      <c r="K12" s="3">
        <v>85.427000000000007</v>
      </c>
      <c r="L12" s="3">
        <v>1289.645</v>
      </c>
      <c r="M12" s="3">
        <v>2051.7950000000001</v>
      </c>
      <c r="N12" s="3">
        <v>48.912999999999997</v>
      </c>
      <c r="O12" s="3">
        <v>13.493</v>
      </c>
      <c r="P12" s="3">
        <v>449.07700000000023</v>
      </c>
      <c r="Q12" s="3">
        <f t="shared" ref="Q12:Q22" si="1">SUM(H12:P12)</f>
        <v>5121.4989999999998</v>
      </c>
      <c r="S12" s="419"/>
    </row>
    <row r="13" spans="1:83" ht="15" customHeight="1">
      <c r="F13" s="15" t="s">
        <v>30</v>
      </c>
      <c r="H13" s="3">
        <v>39.270000000000003</v>
      </c>
      <c r="I13" s="3">
        <v>727.26300000000003</v>
      </c>
      <c r="J13" s="3">
        <v>1695</v>
      </c>
      <c r="K13" s="3">
        <v>140.815</v>
      </c>
      <c r="L13" s="3">
        <v>914.69799999999998</v>
      </c>
      <c r="M13" s="3">
        <v>638.63499999999999</v>
      </c>
      <c r="N13" s="3">
        <v>61.143999999999998</v>
      </c>
      <c r="O13" s="3">
        <v>10.843</v>
      </c>
      <c r="P13" s="3">
        <v>173.864</v>
      </c>
      <c r="Q13" s="3">
        <f t="shared" si="1"/>
        <v>4401.5319999999992</v>
      </c>
      <c r="S13" s="419"/>
    </row>
    <row r="14" spans="1:83" ht="15" customHeight="1">
      <c r="F14" s="15" t="s">
        <v>26</v>
      </c>
      <c r="H14" s="3">
        <v>11.436999999999999</v>
      </c>
      <c r="I14" s="3">
        <v>346.29599999999999</v>
      </c>
      <c r="J14" s="3">
        <v>1904.443</v>
      </c>
      <c r="K14" s="3">
        <v>258.59899999999999</v>
      </c>
      <c r="L14" s="3">
        <v>498.86099999999999</v>
      </c>
      <c r="M14" s="3">
        <v>511.81</v>
      </c>
      <c r="N14" s="3">
        <v>38.978999999999999</v>
      </c>
      <c r="O14" s="3">
        <v>0.64900000000000002</v>
      </c>
      <c r="P14" s="3">
        <v>112.5940000000007</v>
      </c>
      <c r="Q14" s="3">
        <f t="shared" si="1"/>
        <v>3683.6680000000001</v>
      </c>
      <c r="S14" s="419"/>
    </row>
    <row r="15" spans="1:83" ht="15" customHeight="1">
      <c r="F15" s="15" t="s">
        <v>31</v>
      </c>
      <c r="H15" s="3">
        <v>1010.361</v>
      </c>
      <c r="I15" s="3">
        <v>508.09500000000003</v>
      </c>
      <c r="J15" s="3">
        <v>300.99900000000002</v>
      </c>
      <c r="K15" s="3">
        <v>55.871000000000002</v>
      </c>
      <c r="L15" s="3">
        <v>332.71</v>
      </c>
      <c r="M15" s="3">
        <v>623.42899999999997</v>
      </c>
      <c r="N15" s="3">
        <v>63.706000000000003</v>
      </c>
      <c r="O15" s="3">
        <v>6.96</v>
      </c>
      <c r="P15" s="3">
        <v>152.70299999999935</v>
      </c>
      <c r="Q15" s="3">
        <f t="shared" si="1"/>
        <v>3054.8339999999998</v>
      </c>
      <c r="S15" s="419"/>
    </row>
    <row r="16" spans="1:83" ht="15" customHeight="1">
      <c r="F16" s="15" t="s">
        <v>29</v>
      </c>
      <c r="H16" s="3">
        <v>138.84399999999999</v>
      </c>
      <c r="I16" s="3">
        <v>473.74099999999999</v>
      </c>
      <c r="J16" s="3">
        <v>605.20500000000004</v>
      </c>
      <c r="K16" s="3">
        <v>19.832999999999998</v>
      </c>
      <c r="L16" s="3">
        <v>421.44200000000001</v>
      </c>
      <c r="M16" s="3">
        <v>365.26</v>
      </c>
      <c r="N16" s="3">
        <v>51.781999999999996</v>
      </c>
      <c r="O16" s="3">
        <v>0.54400000000000004</v>
      </c>
      <c r="P16" s="3">
        <v>220.4820000000002</v>
      </c>
      <c r="Q16" s="3">
        <f t="shared" si="1"/>
        <v>2297.1329999999998</v>
      </c>
      <c r="S16" s="419"/>
    </row>
    <row r="17" spans="1:83" ht="15" customHeight="1">
      <c r="F17" s="15" t="s">
        <v>34</v>
      </c>
      <c r="H17" s="3">
        <v>0</v>
      </c>
      <c r="I17" s="3">
        <v>495.02300000000002</v>
      </c>
      <c r="J17" s="3">
        <v>700.82799999999997</v>
      </c>
      <c r="K17" s="3">
        <v>198.70500000000001</v>
      </c>
      <c r="L17" s="3">
        <v>174.99</v>
      </c>
      <c r="M17" s="3">
        <v>378.30599999999998</v>
      </c>
      <c r="N17" s="3">
        <v>11.757</v>
      </c>
      <c r="O17" s="3">
        <v>5.1989999999999998</v>
      </c>
      <c r="P17" s="3">
        <v>54.459999999999823</v>
      </c>
      <c r="Q17" s="3">
        <f t="shared" si="1"/>
        <v>2019.268</v>
      </c>
      <c r="S17" s="419"/>
    </row>
    <row r="18" spans="1:83" ht="15" customHeight="1">
      <c r="F18" s="15" t="s">
        <v>32</v>
      </c>
      <c r="H18" s="3">
        <v>0</v>
      </c>
      <c r="I18" s="3">
        <v>264.125</v>
      </c>
      <c r="J18" s="3">
        <v>478.798</v>
      </c>
      <c r="K18" s="3">
        <v>36.058999999999997</v>
      </c>
      <c r="L18" s="3">
        <v>51.962000000000003</v>
      </c>
      <c r="M18" s="3">
        <v>275.29000000000002</v>
      </c>
      <c r="N18" s="3">
        <v>15.242000000000001</v>
      </c>
      <c r="O18" s="3">
        <v>1.2549999999999999</v>
      </c>
      <c r="P18" s="3">
        <v>522.41499999999996</v>
      </c>
      <c r="Q18" s="3">
        <f t="shared" si="1"/>
        <v>1645.146</v>
      </c>
      <c r="S18" s="419"/>
    </row>
    <row r="19" spans="1:83" ht="15" customHeight="1">
      <c r="F19" s="15" t="s">
        <v>25</v>
      </c>
      <c r="H19" s="3">
        <v>0</v>
      </c>
      <c r="I19" s="3">
        <v>84.602999999999994</v>
      </c>
      <c r="J19" s="3">
        <v>281.161</v>
      </c>
      <c r="K19" s="3">
        <v>8.6219999999999999</v>
      </c>
      <c r="L19" s="3">
        <v>47.656999999999996</v>
      </c>
      <c r="M19" s="3">
        <v>252.86</v>
      </c>
      <c r="N19" s="3">
        <v>192.471</v>
      </c>
      <c r="O19" s="3">
        <v>1.2430000000000001</v>
      </c>
      <c r="P19" s="3">
        <v>24.73</v>
      </c>
      <c r="Q19" s="3">
        <f t="shared" si="1"/>
        <v>893.34700000000009</v>
      </c>
      <c r="S19" s="419"/>
    </row>
    <row r="20" spans="1:83" ht="15" customHeight="1">
      <c r="F20" s="15" t="s">
        <v>63</v>
      </c>
      <c r="H20" s="3">
        <v>0</v>
      </c>
      <c r="I20" s="3">
        <v>196.15799999999999</v>
      </c>
      <c r="J20" s="3">
        <v>229.70599999999999</v>
      </c>
      <c r="K20" s="3">
        <v>37.877000000000002</v>
      </c>
      <c r="L20" s="3">
        <v>163.376</v>
      </c>
      <c r="M20" s="3">
        <v>160.34700000000001</v>
      </c>
      <c r="N20" s="3">
        <v>6.34</v>
      </c>
      <c r="O20" s="3">
        <v>0.75800000000000001</v>
      </c>
      <c r="P20" s="3">
        <v>52.376999999999974</v>
      </c>
      <c r="Q20" s="3">
        <f t="shared" si="1"/>
        <v>846.93899999999996</v>
      </c>
      <c r="S20" s="419"/>
    </row>
    <row r="21" spans="1:83" ht="15" customHeight="1">
      <c r="F21" s="15" t="s">
        <v>27</v>
      </c>
      <c r="H21" s="3">
        <v>0</v>
      </c>
      <c r="I21" s="3">
        <v>62.33</v>
      </c>
      <c r="J21" s="3">
        <v>160.70400000000001</v>
      </c>
      <c r="K21" s="3">
        <v>30.344000000000001</v>
      </c>
      <c r="L21" s="3">
        <v>233.92099999999999</v>
      </c>
      <c r="M21" s="3">
        <v>187.26599999999999</v>
      </c>
      <c r="N21" s="3">
        <v>7.1820000000000004</v>
      </c>
      <c r="O21" s="3">
        <v>2.3E-2</v>
      </c>
      <c r="P21" s="3">
        <v>31.972000000000001</v>
      </c>
      <c r="Q21" s="3">
        <f t="shared" si="1"/>
        <v>713.74199999999996</v>
      </c>
      <c r="S21" s="419"/>
    </row>
    <row r="22" spans="1:83" ht="15" customHeight="1">
      <c r="F22" s="15" t="s">
        <v>36</v>
      </c>
      <c r="H22" s="3">
        <v>0</v>
      </c>
      <c r="I22" s="3">
        <v>7.6790000000000003</v>
      </c>
      <c r="J22" s="3">
        <v>73.055000000000007</v>
      </c>
      <c r="K22" s="3">
        <v>3.7999999999999999E-2</v>
      </c>
      <c r="L22" s="3">
        <v>13.006</v>
      </c>
      <c r="M22" s="3">
        <v>4.1180000000000003</v>
      </c>
      <c r="N22" s="3">
        <v>3.15</v>
      </c>
      <c r="O22" s="3">
        <v>0.36799999999999999</v>
      </c>
      <c r="P22" s="3">
        <v>13.44799999999999</v>
      </c>
      <c r="Q22" s="3">
        <f t="shared" si="1"/>
        <v>114.86199999999999</v>
      </c>
      <c r="S22" s="419"/>
    </row>
    <row r="23" spans="1:83" ht="15" customHeight="1">
      <c r="F23" s="15" t="s">
        <v>113</v>
      </c>
      <c r="H23" s="3">
        <v>2.4039999999999999</v>
      </c>
      <c r="I23" s="3">
        <v>677.14</v>
      </c>
      <c r="J23" s="3">
        <v>816.63900000000001</v>
      </c>
      <c r="K23" s="3">
        <v>621.77099999999996</v>
      </c>
      <c r="L23" s="3">
        <v>542.30799999999999</v>
      </c>
      <c r="M23" s="3">
        <v>877.32799999999997</v>
      </c>
      <c r="N23" s="3">
        <f>78.656+0.001</f>
        <v>78.657000000000011</v>
      </c>
      <c r="O23" s="3">
        <f>5.713+0.002</f>
        <v>5.7149999999999999</v>
      </c>
      <c r="P23" s="3">
        <v>253.827</v>
      </c>
      <c r="Q23" s="3">
        <f>SUM(H23:P23)</f>
        <v>3875.7889999999998</v>
      </c>
      <c r="S23" s="419"/>
    </row>
    <row r="24" spans="1:83" s="17" customFormat="1" ht="14.1" customHeight="1">
      <c r="A24" s="4"/>
      <c r="B24" s="16"/>
      <c r="C24" s="16"/>
      <c r="D24" s="16"/>
      <c r="E24" s="16"/>
      <c r="H24" s="9"/>
      <c r="I24" s="9"/>
      <c r="J24" s="9"/>
      <c r="K24" s="9"/>
      <c r="L24" s="9"/>
      <c r="M24" s="9"/>
      <c r="N24" s="9"/>
      <c r="O24" s="9"/>
      <c r="P24" s="9"/>
      <c r="Q24" s="9"/>
      <c r="R24" s="343"/>
      <c r="S24" s="419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  <c r="BB24" s="343"/>
      <c r="BC24" s="343"/>
      <c r="BD24" s="343"/>
      <c r="BE24" s="343"/>
      <c r="BF24" s="343"/>
      <c r="BG24" s="343"/>
      <c r="BH24" s="343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43"/>
      <c r="CA24" s="343"/>
      <c r="CB24" s="343"/>
      <c r="CC24" s="343"/>
      <c r="CD24" s="343"/>
      <c r="CE24" s="343"/>
    </row>
    <row r="25" spans="1:83" s="215" customFormat="1" ht="14.1" customHeight="1">
      <c r="B25" s="18" t="s">
        <v>123</v>
      </c>
      <c r="C25" s="19"/>
      <c r="D25" s="19"/>
      <c r="E25" s="19"/>
      <c r="F25" s="20"/>
      <c r="G25" s="20"/>
      <c r="H25" s="10">
        <v>1058.7380000000001</v>
      </c>
      <c r="I25" s="10">
        <v>4379.8100000000004</v>
      </c>
      <c r="J25" s="10">
        <v>6072.875</v>
      </c>
      <c r="K25" s="10">
        <v>1236.222</v>
      </c>
      <c r="L25" s="10">
        <v>3876.6930000000002</v>
      </c>
      <c r="M25" s="10">
        <v>8319.6059999999998</v>
      </c>
      <c r="N25" s="10">
        <v>1497.28</v>
      </c>
      <c r="O25" s="10">
        <v>13.823</v>
      </c>
      <c r="P25" s="10">
        <v>1438.328</v>
      </c>
      <c r="Q25" s="10">
        <f>SUM(H25:P25)</f>
        <v>27893.375</v>
      </c>
      <c r="R25" s="342"/>
      <c r="S25" s="419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</row>
    <row r="26" spans="1:83" ht="9" customHeight="1">
      <c r="Q26" s="11"/>
      <c r="S26" s="419"/>
    </row>
    <row r="27" spans="1:83" s="75" customFormat="1" ht="15" customHeight="1">
      <c r="A27" s="13"/>
      <c r="B27" s="13" t="s">
        <v>124</v>
      </c>
      <c r="C27" s="13"/>
      <c r="D27" s="13"/>
      <c r="E27" s="13"/>
      <c r="F27" s="13"/>
      <c r="G27" s="13"/>
      <c r="H27" s="2">
        <f>SUM(H28:H29)</f>
        <v>9380.2639999999992</v>
      </c>
      <c r="I27" s="2">
        <f t="shared" ref="I27:Q27" si="2">SUM(I28:I29)</f>
        <v>2080.154</v>
      </c>
      <c r="J27" s="2">
        <f t="shared" si="2"/>
        <v>413.334</v>
      </c>
      <c r="K27" s="2">
        <f t="shared" si="2"/>
        <v>929.49300000000005</v>
      </c>
      <c r="L27" s="2">
        <f t="shared" si="2"/>
        <v>2566.7929999999997</v>
      </c>
      <c r="M27" s="2">
        <f t="shared" si="2"/>
        <v>7434.0150000000003</v>
      </c>
      <c r="N27" s="2">
        <f t="shared" si="2"/>
        <v>281.05500000000001</v>
      </c>
      <c r="O27" s="2">
        <f t="shared" si="2"/>
        <v>187.32</v>
      </c>
      <c r="P27" s="2">
        <f t="shared" si="2"/>
        <v>2510.8789999999999</v>
      </c>
      <c r="Q27" s="2">
        <f t="shared" si="2"/>
        <v>25783.306999999997</v>
      </c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19"/>
      <c r="AZ27" s="419"/>
      <c r="BA27" s="419"/>
      <c r="BB27" s="419"/>
      <c r="BC27" s="419"/>
      <c r="BD27" s="419"/>
      <c r="BE27" s="419"/>
      <c r="BF27" s="419"/>
      <c r="BG27" s="419"/>
      <c r="BH27" s="419"/>
      <c r="BI27" s="419"/>
      <c r="BJ27" s="419"/>
      <c r="BK27" s="419"/>
      <c r="BL27" s="419"/>
      <c r="BM27" s="419"/>
      <c r="BN27" s="419"/>
      <c r="BO27" s="419"/>
      <c r="BP27" s="419"/>
      <c r="BQ27" s="419"/>
      <c r="BR27" s="419"/>
      <c r="BS27" s="419"/>
      <c r="BT27" s="419"/>
      <c r="BU27" s="419"/>
      <c r="BV27" s="419"/>
      <c r="BW27" s="419"/>
      <c r="BX27" s="419"/>
      <c r="BY27" s="419"/>
      <c r="BZ27" s="419"/>
      <c r="CA27" s="419"/>
      <c r="CB27" s="419"/>
      <c r="CC27" s="419"/>
      <c r="CD27" s="419"/>
      <c r="CE27" s="419"/>
    </row>
    <row r="28" spans="1:83" ht="15" customHeight="1">
      <c r="F28" s="15" t="s">
        <v>61</v>
      </c>
      <c r="H28" s="3">
        <v>9379.9449999999997</v>
      </c>
      <c r="I28" s="3">
        <v>1695.2249999999999</v>
      </c>
      <c r="J28" s="3">
        <v>313.49200000000002</v>
      </c>
      <c r="K28" s="3">
        <v>910.18100000000004</v>
      </c>
      <c r="L28" s="3">
        <v>2529.1729999999998</v>
      </c>
      <c r="M28" s="3">
        <v>7064.893</v>
      </c>
      <c r="N28" s="3">
        <v>270.10599999999999</v>
      </c>
      <c r="O28" s="3">
        <v>185.732</v>
      </c>
      <c r="P28" s="3">
        <v>2475.9069999999997</v>
      </c>
      <c r="Q28" s="3">
        <f t="shared" ref="Q28:Q29" si="3">SUM(H28:P28)</f>
        <v>24824.653999999999</v>
      </c>
      <c r="S28" s="419"/>
    </row>
    <row r="29" spans="1:83" ht="15" customHeight="1">
      <c r="F29" s="15" t="s">
        <v>125</v>
      </c>
      <c r="H29" s="3">
        <v>0.31900000000000001</v>
      </c>
      <c r="I29" s="3">
        <v>384.92899999999997</v>
      </c>
      <c r="J29" s="3">
        <v>99.841999999999999</v>
      </c>
      <c r="K29" s="3">
        <v>19.312000000000001</v>
      </c>
      <c r="L29" s="3">
        <v>37.619999999999997</v>
      </c>
      <c r="M29" s="3">
        <v>369.12200000000001</v>
      </c>
      <c r="N29" s="3">
        <v>10.949</v>
      </c>
      <c r="O29" s="3">
        <v>1.5880000000000001</v>
      </c>
      <c r="P29" s="3">
        <v>34.972000000000101</v>
      </c>
      <c r="Q29" s="3">
        <f t="shared" si="3"/>
        <v>958.65300000000002</v>
      </c>
      <c r="S29" s="419"/>
    </row>
    <row r="30" spans="1:83" ht="9" customHeight="1">
      <c r="Q30" s="3"/>
      <c r="S30" s="419"/>
    </row>
    <row r="31" spans="1:83" s="75" customFormat="1" ht="15" customHeight="1">
      <c r="A31" s="13"/>
      <c r="B31" s="13" t="s">
        <v>37</v>
      </c>
      <c r="C31" s="13"/>
      <c r="D31" s="13"/>
      <c r="E31" s="13"/>
      <c r="F31" s="13"/>
      <c r="G31" s="13"/>
      <c r="H31" s="2">
        <f t="shared" ref="H31:Q31" si="4">SUM(H32:H37)</f>
        <v>1233.759</v>
      </c>
      <c r="I31" s="2">
        <f t="shared" si="4"/>
        <v>2291.0039999999999</v>
      </c>
      <c r="J31" s="2">
        <f t="shared" si="4"/>
        <v>1071.145</v>
      </c>
      <c r="K31" s="2">
        <f t="shared" si="4"/>
        <v>136.83600000000001</v>
      </c>
      <c r="L31" s="2">
        <f t="shared" si="4"/>
        <v>3313.6210000000001</v>
      </c>
      <c r="M31" s="2">
        <f t="shared" si="4"/>
        <v>5801.0910000000003</v>
      </c>
      <c r="N31" s="2">
        <f t="shared" si="4"/>
        <v>304.09800000000001</v>
      </c>
      <c r="O31" s="2">
        <f t="shared" si="4"/>
        <v>78.860000000000014</v>
      </c>
      <c r="P31" s="2">
        <f t="shared" si="4"/>
        <v>1573.0980000000006</v>
      </c>
      <c r="Q31" s="2">
        <f t="shared" si="4"/>
        <v>15803.511999999999</v>
      </c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19"/>
      <c r="AI31" s="419"/>
      <c r="AJ31" s="419"/>
      <c r="AK31" s="419"/>
      <c r="AL31" s="419"/>
      <c r="AM31" s="419"/>
      <c r="AN31" s="419"/>
      <c r="AO31" s="419"/>
      <c r="AP31" s="419"/>
      <c r="AQ31" s="419"/>
      <c r="AR31" s="419"/>
      <c r="AS31" s="419"/>
      <c r="AT31" s="419"/>
      <c r="AU31" s="419"/>
      <c r="AV31" s="419"/>
      <c r="AW31" s="419"/>
      <c r="AX31" s="419"/>
      <c r="AY31" s="419"/>
      <c r="AZ31" s="419"/>
      <c r="BA31" s="419"/>
      <c r="BB31" s="419"/>
      <c r="BC31" s="419"/>
      <c r="BD31" s="419"/>
      <c r="BE31" s="419"/>
      <c r="BF31" s="419"/>
      <c r="BG31" s="419"/>
      <c r="BH31" s="419"/>
      <c r="BI31" s="419"/>
      <c r="BJ31" s="419"/>
      <c r="BK31" s="419"/>
      <c r="BL31" s="419"/>
      <c r="BM31" s="419"/>
      <c r="BN31" s="419"/>
      <c r="BO31" s="419"/>
      <c r="BP31" s="419"/>
      <c r="BQ31" s="419"/>
      <c r="BR31" s="419"/>
      <c r="BS31" s="419"/>
      <c r="BT31" s="419"/>
      <c r="BU31" s="419"/>
      <c r="BV31" s="419"/>
      <c r="BW31" s="419"/>
      <c r="BX31" s="419"/>
      <c r="BY31" s="419"/>
      <c r="BZ31" s="419"/>
      <c r="CA31" s="419"/>
      <c r="CB31" s="419"/>
      <c r="CC31" s="419"/>
      <c r="CD31" s="419"/>
      <c r="CE31" s="419"/>
    </row>
    <row r="32" spans="1:83" ht="15" customHeight="1">
      <c r="F32" s="15" t="s">
        <v>62</v>
      </c>
      <c r="H32" s="3">
        <v>1.1399999999999999</v>
      </c>
      <c r="I32" s="3">
        <v>808.95600000000002</v>
      </c>
      <c r="J32" s="3">
        <v>357.447</v>
      </c>
      <c r="K32" s="3">
        <v>46.993000000000002</v>
      </c>
      <c r="L32" s="3">
        <v>1332.694</v>
      </c>
      <c r="M32" s="3">
        <v>2495.7020000000002</v>
      </c>
      <c r="N32" s="3">
        <v>80.975999999999999</v>
      </c>
      <c r="O32" s="3">
        <v>8.2449999999999992</v>
      </c>
      <c r="P32" s="3">
        <v>782.46500000000003</v>
      </c>
      <c r="Q32" s="3">
        <f t="shared" ref="Q32:Q37" si="5">SUM(H32:P32)</f>
        <v>5914.6180000000004</v>
      </c>
      <c r="S32" s="419"/>
    </row>
    <row r="33" spans="1:83" ht="15" customHeight="1">
      <c r="F33" s="15" t="s">
        <v>39</v>
      </c>
      <c r="H33" s="8">
        <v>622.44500000000005</v>
      </c>
      <c r="I33" s="3">
        <v>223.06800000000001</v>
      </c>
      <c r="J33" s="3">
        <v>105.09</v>
      </c>
      <c r="K33" s="3">
        <v>22.481000000000002</v>
      </c>
      <c r="L33" s="3">
        <v>378.96199999999999</v>
      </c>
      <c r="M33" s="3">
        <v>1177.557</v>
      </c>
      <c r="N33" s="3">
        <v>23.425999999999998</v>
      </c>
      <c r="O33" s="3">
        <v>0.249</v>
      </c>
      <c r="P33" s="3">
        <v>74.881000000000412</v>
      </c>
      <c r="Q33" s="3">
        <f t="shared" si="5"/>
        <v>2628.1590000000001</v>
      </c>
      <c r="S33" s="419"/>
    </row>
    <row r="34" spans="1:83" ht="15" customHeight="1">
      <c r="F34" s="15" t="s">
        <v>40</v>
      </c>
      <c r="H34" s="3">
        <v>0</v>
      </c>
      <c r="I34" s="3">
        <v>222.63</v>
      </c>
      <c r="J34" s="3">
        <v>131.17099999999999</v>
      </c>
      <c r="K34" s="3">
        <v>3.3879999999999999</v>
      </c>
      <c r="L34" s="3">
        <v>303.24099999999999</v>
      </c>
      <c r="M34" s="3">
        <v>804.65</v>
      </c>
      <c r="N34" s="3">
        <v>36.723999999999997</v>
      </c>
      <c r="O34" s="3">
        <v>0.72499999999999998</v>
      </c>
      <c r="P34" s="3">
        <v>21.087</v>
      </c>
      <c r="Q34" s="3">
        <f t="shared" si="5"/>
        <v>1523.6159999999998</v>
      </c>
      <c r="S34" s="419"/>
    </row>
    <row r="35" spans="1:83" ht="15" customHeight="1">
      <c r="F35" s="15" t="s">
        <v>38</v>
      </c>
      <c r="H35" s="3">
        <v>0</v>
      </c>
      <c r="I35" s="3">
        <v>76.8</v>
      </c>
      <c r="J35" s="3">
        <v>16.949000000000002</v>
      </c>
      <c r="K35" s="3">
        <v>10.173</v>
      </c>
      <c r="L35" s="3">
        <v>165.93</v>
      </c>
      <c r="M35" s="3">
        <v>182.453</v>
      </c>
      <c r="N35" s="3">
        <v>9.4779999999999998</v>
      </c>
      <c r="O35" s="3">
        <v>0.49</v>
      </c>
      <c r="P35" s="3">
        <v>184.45</v>
      </c>
      <c r="Q35" s="3">
        <f t="shared" si="5"/>
        <v>646.72299999999996</v>
      </c>
      <c r="S35" s="419"/>
    </row>
    <row r="36" spans="1:83" s="216" customFormat="1" ht="15" customHeight="1">
      <c r="A36" s="17"/>
      <c r="B36" s="16"/>
      <c r="C36" s="16"/>
      <c r="D36" s="16"/>
      <c r="E36" s="16"/>
      <c r="F36" s="15" t="s">
        <v>43</v>
      </c>
      <c r="G36" s="17"/>
      <c r="H36" s="3">
        <v>0</v>
      </c>
      <c r="I36" s="3">
        <v>13.747</v>
      </c>
      <c r="J36" s="3">
        <v>68.191000000000003</v>
      </c>
      <c r="K36" s="3">
        <v>2.3370000000000002</v>
      </c>
      <c r="L36" s="3">
        <v>11.196999999999999</v>
      </c>
      <c r="M36" s="3">
        <v>67.557000000000002</v>
      </c>
      <c r="N36" s="3">
        <v>14.874000000000001</v>
      </c>
      <c r="O36" s="3">
        <v>1.111</v>
      </c>
      <c r="P36" s="3">
        <v>3.9970000000000048</v>
      </c>
      <c r="Q36" s="3">
        <f t="shared" si="5"/>
        <v>183.011</v>
      </c>
      <c r="R36" s="343"/>
      <c r="S36" s="419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343"/>
      <c r="BG36" s="343"/>
      <c r="BH36" s="343"/>
      <c r="BI36" s="343"/>
      <c r="BJ36" s="343"/>
      <c r="BK36" s="343"/>
      <c r="BL36" s="343"/>
      <c r="BM36" s="343"/>
      <c r="BN36" s="343"/>
      <c r="BO36" s="343"/>
      <c r="BP36" s="343"/>
      <c r="BQ36" s="343"/>
      <c r="BR36" s="343"/>
      <c r="BS36" s="343"/>
      <c r="BT36" s="343"/>
      <c r="BU36" s="343"/>
      <c r="BV36" s="343"/>
      <c r="BW36" s="343"/>
      <c r="BX36" s="343"/>
      <c r="BY36" s="343"/>
      <c r="BZ36" s="343"/>
      <c r="CA36" s="343"/>
      <c r="CB36" s="343"/>
      <c r="CC36" s="343"/>
      <c r="CD36" s="343"/>
      <c r="CE36" s="343"/>
    </row>
    <row r="37" spans="1:83" ht="15" customHeight="1">
      <c r="F37" s="17" t="s">
        <v>116</v>
      </c>
      <c r="H37" s="9">
        <v>610.17399999999998</v>
      </c>
      <c r="I37" s="9">
        <v>945.803</v>
      </c>
      <c r="J37" s="9">
        <v>392.29700000000003</v>
      </c>
      <c r="K37" s="9">
        <v>51.463999999999999</v>
      </c>
      <c r="L37" s="9">
        <v>1121.597</v>
      </c>
      <c r="M37" s="9">
        <v>1073.172</v>
      </c>
      <c r="N37" s="9">
        <v>138.62</v>
      </c>
      <c r="O37" s="9">
        <v>68.040000000000006</v>
      </c>
      <c r="P37" s="9">
        <v>506.21800000000002</v>
      </c>
      <c r="Q37" s="3">
        <f t="shared" si="5"/>
        <v>4907.3849999999993</v>
      </c>
      <c r="S37" s="419"/>
    </row>
    <row r="38" spans="1:83" s="17" customFormat="1" ht="12.75" customHeight="1">
      <c r="B38" s="16"/>
      <c r="C38" s="16"/>
      <c r="D38" s="16"/>
      <c r="E38" s="16"/>
      <c r="H38" s="9"/>
      <c r="I38" s="9"/>
      <c r="J38" s="9"/>
      <c r="K38" s="9"/>
      <c r="L38" s="9"/>
      <c r="M38" s="9"/>
      <c r="N38" s="9"/>
      <c r="O38" s="9"/>
      <c r="P38" s="9"/>
      <c r="Q38" s="9"/>
      <c r="R38" s="343"/>
      <c r="S38" s="419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  <c r="BB38" s="343"/>
      <c r="BC38" s="343"/>
      <c r="BD38" s="343"/>
      <c r="BE38" s="343"/>
      <c r="BF38" s="343"/>
      <c r="BG38" s="343"/>
      <c r="BH38" s="343"/>
      <c r="BI38" s="343"/>
      <c r="BJ38" s="343"/>
      <c r="BK38" s="343"/>
      <c r="BL38" s="343"/>
      <c r="BM38" s="343"/>
      <c r="BN38" s="343"/>
      <c r="BO38" s="343"/>
      <c r="BP38" s="343"/>
      <c r="BQ38" s="343"/>
      <c r="BR38" s="343"/>
      <c r="BS38" s="343"/>
      <c r="BT38" s="343"/>
      <c r="BU38" s="343"/>
      <c r="BV38" s="343"/>
      <c r="BW38" s="343"/>
      <c r="BX38" s="343"/>
      <c r="BY38" s="343"/>
      <c r="BZ38" s="343"/>
      <c r="CA38" s="343"/>
      <c r="CB38" s="343"/>
      <c r="CC38" s="343"/>
      <c r="CD38" s="343"/>
      <c r="CE38" s="343"/>
    </row>
    <row r="39" spans="1:83" s="215" customFormat="1" ht="15" customHeight="1">
      <c r="B39" s="19" t="s">
        <v>185</v>
      </c>
      <c r="C39" s="19"/>
      <c r="D39" s="19"/>
      <c r="E39" s="19"/>
      <c r="F39" s="20"/>
      <c r="G39" s="20"/>
      <c r="H39" s="10">
        <v>1205.394</v>
      </c>
      <c r="I39" s="10">
        <v>1366.4490000000001</v>
      </c>
      <c r="J39" s="10">
        <v>538.65599999999995</v>
      </c>
      <c r="K39" s="10">
        <v>40.631999999999998</v>
      </c>
      <c r="L39" s="10">
        <v>1817.7829999999999</v>
      </c>
      <c r="M39" s="10">
        <v>2923.1779999999999</v>
      </c>
      <c r="N39" s="10">
        <v>146.15299999999999</v>
      </c>
      <c r="O39" s="10">
        <v>5.2610000000000001</v>
      </c>
      <c r="P39" s="10">
        <v>572.62300000000005</v>
      </c>
      <c r="Q39" s="10">
        <f>SUM(H39:P39)</f>
        <v>8616.1290000000008</v>
      </c>
      <c r="R39" s="344"/>
      <c r="S39" s="419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/>
      <c r="BR39" s="342"/>
      <c r="BS39" s="342"/>
      <c r="BT39" s="342"/>
      <c r="BU39" s="342"/>
      <c r="BV39" s="342"/>
      <c r="BW39" s="342"/>
      <c r="BX39" s="342"/>
      <c r="BY39" s="342"/>
      <c r="BZ39" s="342"/>
      <c r="CA39" s="342"/>
      <c r="CB39" s="342"/>
      <c r="CC39" s="342"/>
      <c r="CD39" s="342"/>
      <c r="CE39" s="342"/>
    </row>
    <row r="40" spans="1:83" ht="9" customHeight="1">
      <c r="Q40" s="3"/>
      <c r="S40" s="419"/>
    </row>
    <row r="41" spans="1:83" s="75" customFormat="1" ht="15" customHeight="1">
      <c r="A41" s="13"/>
      <c r="B41" s="13" t="s">
        <v>44</v>
      </c>
      <c r="C41" s="13"/>
      <c r="D41" s="13"/>
      <c r="E41" s="13"/>
      <c r="F41" s="13"/>
      <c r="G41" s="13"/>
      <c r="H41" s="2">
        <f>SUM(H42:H44)</f>
        <v>10.599</v>
      </c>
      <c r="I41" s="2">
        <f>SUM(I42:I44)</f>
        <v>1014.3489999999999</v>
      </c>
      <c r="J41" s="2">
        <f t="shared" ref="J41:Q41" si="6">SUM(J42:J44)</f>
        <v>832.65899999999999</v>
      </c>
      <c r="K41" s="2">
        <f t="shared" si="6"/>
        <v>15.048</v>
      </c>
      <c r="L41" s="2">
        <f t="shared" si="6"/>
        <v>261.24799999999999</v>
      </c>
      <c r="M41" s="2">
        <f t="shared" si="6"/>
        <v>587.69699999999989</v>
      </c>
      <c r="N41" s="2">
        <f t="shared" si="6"/>
        <v>68.120999999999995</v>
      </c>
      <c r="O41" s="2">
        <f t="shared" si="6"/>
        <v>4.3320000000000007</v>
      </c>
      <c r="P41" s="2">
        <f t="shared" si="6"/>
        <v>53.303000000000004</v>
      </c>
      <c r="Q41" s="2">
        <f t="shared" si="6"/>
        <v>2847.3559999999998</v>
      </c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19"/>
      <c r="AR41" s="419"/>
      <c r="AS41" s="419"/>
      <c r="AT41" s="419"/>
      <c r="AU41" s="419"/>
      <c r="AV41" s="419"/>
      <c r="AW41" s="419"/>
      <c r="AX41" s="419"/>
      <c r="AY41" s="419"/>
      <c r="AZ41" s="419"/>
      <c r="BA41" s="419"/>
      <c r="BB41" s="419"/>
      <c r="BC41" s="419"/>
      <c r="BD41" s="419"/>
      <c r="BE41" s="419"/>
      <c r="BF41" s="419"/>
      <c r="BG41" s="419"/>
      <c r="BH41" s="419"/>
      <c r="BI41" s="419"/>
      <c r="BJ41" s="419"/>
      <c r="BK41" s="419"/>
      <c r="BL41" s="419"/>
      <c r="BM41" s="419"/>
      <c r="BN41" s="419"/>
      <c r="BO41" s="419"/>
      <c r="BP41" s="419"/>
      <c r="BQ41" s="419"/>
      <c r="BR41" s="419"/>
      <c r="BS41" s="419"/>
      <c r="BT41" s="419"/>
      <c r="BU41" s="419"/>
      <c r="BV41" s="419"/>
      <c r="BW41" s="419"/>
      <c r="BX41" s="419"/>
      <c r="BY41" s="419"/>
      <c r="BZ41" s="419"/>
      <c r="CA41" s="419"/>
      <c r="CB41" s="419"/>
      <c r="CC41" s="419"/>
      <c r="CD41" s="419"/>
      <c r="CE41" s="419"/>
    </row>
    <row r="42" spans="1:83" ht="15" customHeight="1">
      <c r="F42" s="15" t="s">
        <v>45</v>
      </c>
      <c r="H42" s="3">
        <v>10.599</v>
      </c>
      <c r="I42" s="3">
        <v>910.47799999999995</v>
      </c>
      <c r="J42" s="3">
        <v>745.68299999999999</v>
      </c>
      <c r="K42" s="3">
        <v>13.643000000000001</v>
      </c>
      <c r="L42" s="3">
        <v>219.851</v>
      </c>
      <c r="M42" s="3">
        <v>531.51099999999997</v>
      </c>
      <c r="N42" s="3">
        <v>65.308999999999997</v>
      </c>
      <c r="O42" s="3">
        <v>2.8069999999999999</v>
      </c>
      <c r="P42" s="3">
        <v>51.411000000000001</v>
      </c>
      <c r="Q42" s="3">
        <f t="shared" ref="Q42:Q44" si="7">SUM(H42:P42)</f>
        <v>2551.2919999999999</v>
      </c>
      <c r="S42" s="419"/>
    </row>
    <row r="43" spans="1:83" ht="15" customHeight="1">
      <c r="F43" s="15" t="s">
        <v>46</v>
      </c>
      <c r="H43" s="3">
        <v>0</v>
      </c>
      <c r="I43" s="3">
        <v>65.468000000000004</v>
      </c>
      <c r="J43" s="3">
        <v>62.225000000000001</v>
      </c>
      <c r="K43" s="3">
        <v>0.14199999999999999</v>
      </c>
      <c r="L43" s="3">
        <v>32.506999999999998</v>
      </c>
      <c r="M43" s="3">
        <v>27.54</v>
      </c>
      <c r="N43" s="3">
        <v>2.4790000000000001</v>
      </c>
      <c r="O43" s="3">
        <v>1.452</v>
      </c>
      <c r="P43" s="3">
        <v>0.435</v>
      </c>
      <c r="Q43" s="3">
        <f t="shared" si="7"/>
        <v>192.24800000000002</v>
      </c>
      <c r="S43" s="419"/>
      <c r="V43" s="398"/>
      <c r="W43" s="398"/>
    </row>
    <row r="44" spans="1:83" ht="15" customHeight="1">
      <c r="F44" s="15" t="s">
        <v>117</v>
      </c>
      <c r="H44" s="3">
        <v>0</v>
      </c>
      <c r="I44" s="3">
        <v>38.402999999999999</v>
      </c>
      <c r="J44" s="3">
        <v>24.751000000000001</v>
      </c>
      <c r="K44" s="3">
        <v>1.2629999999999999</v>
      </c>
      <c r="L44" s="3">
        <v>8.89</v>
      </c>
      <c r="M44" s="3">
        <v>28.646000000000001</v>
      </c>
      <c r="N44" s="3">
        <v>0.33300000000000002</v>
      </c>
      <c r="O44" s="3">
        <v>7.2999999999999995E-2</v>
      </c>
      <c r="P44" s="3">
        <v>1.4570000000000001</v>
      </c>
      <c r="Q44" s="3">
        <f t="shared" si="7"/>
        <v>103.81599999999999</v>
      </c>
      <c r="S44" s="419"/>
      <c r="W44" s="398"/>
    </row>
    <row r="45" spans="1:83" ht="9" customHeight="1">
      <c r="Q45" s="3"/>
      <c r="S45" s="419"/>
      <c r="Y45" s="420"/>
    </row>
    <row r="46" spans="1:83" s="75" customFormat="1" ht="15" customHeight="1">
      <c r="A46" s="13"/>
      <c r="B46" s="13" t="s">
        <v>47</v>
      </c>
      <c r="C46" s="13"/>
      <c r="D46" s="13"/>
      <c r="E46" s="13"/>
      <c r="F46" s="13"/>
      <c r="G46" s="13"/>
      <c r="H46" s="2">
        <v>0</v>
      </c>
      <c r="I46" s="2">
        <v>41.067</v>
      </c>
      <c r="J46" s="2">
        <v>76.998000000000005</v>
      </c>
      <c r="K46" s="2">
        <v>181.90100000000001</v>
      </c>
      <c r="L46" s="2">
        <v>78.835999999999999</v>
      </c>
      <c r="M46" s="2">
        <v>228.65899999999999</v>
      </c>
      <c r="N46" s="2">
        <v>10.356999999999999</v>
      </c>
      <c r="O46" s="2">
        <v>2.129</v>
      </c>
      <c r="P46" s="2">
        <v>0</v>
      </c>
      <c r="Q46" s="2">
        <f t="shared" ref="Q46" si="8">SUM(H46:P46)</f>
        <v>619.947</v>
      </c>
      <c r="R46" s="419"/>
      <c r="S46" s="419"/>
      <c r="T46" s="419"/>
      <c r="U46" s="419"/>
      <c r="V46" s="419"/>
      <c r="W46" s="420"/>
      <c r="X46" s="420"/>
      <c r="Y46" s="419"/>
      <c r="Z46" s="419"/>
      <c r="AA46" s="419"/>
      <c r="AB46" s="419"/>
      <c r="AC46" s="419"/>
      <c r="AD46" s="419"/>
      <c r="AE46" s="419"/>
      <c r="AF46" s="419"/>
      <c r="AG46" s="419"/>
      <c r="AH46" s="419"/>
      <c r="AI46" s="419"/>
      <c r="AJ46" s="419"/>
      <c r="AK46" s="419"/>
      <c r="AL46" s="419"/>
      <c r="AM46" s="419"/>
      <c r="AN46" s="419"/>
      <c r="AO46" s="419"/>
      <c r="AP46" s="419"/>
      <c r="AQ46" s="419"/>
      <c r="AR46" s="419"/>
      <c r="AS46" s="419"/>
      <c r="AT46" s="419"/>
      <c r="AU46" s="419"/>
      <c r="AV46" s="419"/>
      <c r="AW46" s="419"/>
      <c r="AX46" s="419"/>
      <c r="AY46" s="419"/>
      <c r="AZ46" s="419"/>
      <c r="BA46" s="419"/>
      <c r="BB46" s="419"/>
      <c r="BC46" s="419"/>
      <c r="BD46" s="419"/>
      <c r="BE46" s="419"/>
      <c r="BF46" s="419"/>
      <c r="BG46" s="419"/>
      <c r="BH46" s="419"/>
      <c r="BI46" s="419"/>
      <c r="BJ46" s="419"/>
      <c r="BK46" s="419"/>
      <c r="BL46" s="419"/>
      <c r="BM46" s="419"/>
      <c r="BN46" s="419"/>
      <c r="BO46" s="419"/>
      <c r="BP46" s="419"/>
      <c r="BQ46" s="419"/>
      <c r="BR46" s="419"/>
      <c r="BS46" s="419"/>
      <c r="BT46" s="419"/>
      <c r="BU46" s="419"/>
      <c r="BV46" s="419"/>
      <c r="BW46" s="419"/>
      <c r="BX46" s="419"/>
      <c r="BY46" s="419"/>
      <c r="BZ46" s="419"/>
      <c r="CA46" s="419"/>
      <c r="CB46" s="419"/>
      <c r="CC46" s="419"/>
      <c r="CD46" s="419"/>
      <c r="CE46" s="419"/>
    </row>
    <row r="47" spans="1:83" ht="9" customHeight="1">
      <c r="H47" s="11"/>
      <c r="I47" s="11"/>
      <c r="J47" s="11"/>
      <c r="K47" s="11"/>
      <c r="L47" s="11"/>
      <c r="M47" s="11"/>
      <c r="N47" s="11"/>
      <c r="O47" s="11"/>
      <c r="P47" s="11"/>
      <c r="Q47" s="11"/>
      <c r="S47" s="419"/>
      <c r="W47" s="421"/>
      <c r="X47" s="421"/>
    </row>
    <row r="48" spans="1:83" s="13" customFormat="1" ht="15" customHeight="1">
      <c r="B48" s="21" t="s">
        <v>137</v>
      </c>
      <c r="C48" s="21"/>
      <c r="D48" s="21"/>
      <c r="E48" s="21"/>
      <c r="H48" s="2">
        <v>16.812000000000001</v>
      </c>
      <c r="I48" s="2">
        <v>0.73299999999999998</v>
      </c>
      <c r="J48" s="2">
        <v>0.27200000000000002</v>
      </c>
      <c r="K48" s="2">
        <v>0</v>
      </c>
      <c r="L48" s="2">
        <v>4.8000000000000001E-2</v>
      </c>
      <c r="M48" s="2">
        <v>2.5089999999999999</v>
      </c>
      <c r="N48" s="2">
        <v>0</v>
      </c>
      <c r="O48" s="2">
        <v>0</v>
      </c>
      <c r="P48" s="2">
        <v>0.69599999999999995</v>
      </c>
      <c r="Q48" s="2">
        <f t="shared" ref="Q48" si="9">SUM(H48:P48)</f>
        <v>21.07</v>
      </c>
      <c r="R48" s="342"/>
      <c r="S48" s="419"/>
      <c r="T48" s="342"/>
      <c r="U48" s="342"/>
      <c r="V48" s="342"/>
      <c r="W48" s="418"/>
      <c r="X48" s="418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/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/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/>
    </row>
    <row r="49" spans="1:83" s="41" customFormat="1" ht="14.1" customHeight="1">
      <c r="A49" s="22"/>
      <c r="B49" s="16"/>
      <c r="C49" s="16"/>
      <c r="D49" s="16"/>
      <c r="E49" s="16"/>
      <c r="F49" s="22"/>
      <c r="G49" s="22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342"/>
      <c r="S49" s="419"/>
      <c r="T49" s="342"/>
      <c r="U49" s="342"/>
      <c r="V49" s="342"/>
      <c r="W49" s="418"/>
      <c r="X49" s="418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/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/>
    </row>
    <row r="50" spans="1:83" s="304" customFormat="1" ht="20.100000000000001" customHeight="1" thickBot="1">
      <c r="A50" s="323"/>
      <c r="B50" s="324" t="s">
        <v>138</v>
      </c>
      <c r="C50" s="323"/>
      <c r="D50" s="295"/>
      <c r="E50" s="295"/>
      <c r="F50" s="295"/>
      <c r="G50" s="325"/>
      <c r="H50" s="298">
        <f>SUM(H10+H27+H31+H41+H46+H48)</f>
        <v>12749.803</v>
      </c>
      <c r="I50" s="298">
        <f t="shared" ref="I50:Q50" si="10">SUM(I10+I27+I31+I41+I46+I48)</f>
        <v>13657.767000000002</v>
      </c>
      <c r="J50" s="298">
        <f t="shared" si="10"/>
        <v>12558.193000000001</v>
      </c>
      <c r="K50" s="298">
        <f t="shared" si="10"/>
        <v>3241.7379999999994</v>
      </c>
      <c r="L50" s="298">
        <f t="shared" si="10"/>
        <v>13396.757</v>
      </c>
      <c r="M50" s="298">
        <f t="shared" si="10"/>
        <v>27067.1</v>
      </c>
      <c r="N50" s="298">
        <f t="shared" si="10"/>
        <v>2438.0829999999996</v>
      </c>
      <c r="O50" s="298">
        <f t="shared" si="10"/>
        <v>330.95900000000006</v>
      </c>
      <c r="P50" s="326">
        <f t="shared" si="10"/>
        <v>7166.7800000000007</v>
      </c>
      <c r="Q50" s="326">
        <f t="shared" si="10"/>
        <v>92607.180000000008</v>
      </c>
      <c r="R50" s="370"/>
      <c r="S50" s="419"/>
      <c r="T50" s="342"/>
      <c r="U50" s="342"/>
      <c r="V50" s="342"/>
      <c r="W50" s="418"/>
      <c r="X50" s="418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/>
      <c r="BR50" s="342"/>
      <c r="BS50" s="342"/>
      <c r="BT50" s="342"/>
      <c r="BU50" s="342"/>
      <c r="BV50" s="342"/>
      <c r="BW50" s="342"/>
      <c r="BX50" s="342"/>
      <c r="BY50" s="342"/>
      <c r="BZ50" s="342"/>
      <c r="CA50" s="342"/>
      <c r="CB50" s="342"/>
      <c r="CC50" s="342"/>
      <c r="CD50" s="342"/>
      <c r="CE50" s="342"/>
    </row>
    <row r="51" spans="1:83" s="217" customFormat="1" ht="20.100000000000001" customHeight="1">
      <c r="A51" s="107"/>
      <c r="B51" s="292"/>
      <c r="C51" s="107"/>
      <c r="D51" s="22"/>
      <c r="E51" s="22"/>
      <c r="F51" s="22"/>
      <c r="G51" s="96"/>
      <c r="H51" s="24"/>
      <c r="I51" s="24"/>
      <c r="J51" s="24"/>
      <c r="K51" s="24"/>
      <c r="L51" s="22"/>
      <c r="M51" s="22"/>
      <c r="N51" s="22"/>
      <c r="O51" s="22"/>
      <c r="P51" s="22"/>
      <c r="Q51" s="22"/>
      <c r="R51" s="342"/>
      <c r="S51" s="342"/>
      <c r="T51" s="342"/>
      <c r="U51" s="342"/>
      <c r="V51" s="421"/>
      <c r="W51" s="417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/>
      <c r="BD51" s="342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/>
      <c r="BR51" s="342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/>
    </row>
    <row r="52" spans="1:83" s="216" customFormat="1" ht="6.95" customHeight="1">
      <c r="B52" s="220"/>
      <c r="C52" s="220"/>
      <c r="D52" s="220"/>
      <c r="E52" s="220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343"/>
      <c r="S52" s="343"/>
      <c r="T52" s="343"/>
      <c r="U52" s="343"/>
      <c r="V52" s="422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343"/>
      <c r="BC52" s="343"/>
      <c r="BD52" s="343"/>
      <c r="BE52" s="343"/>
      <c r="BF52" s="343"/>
      <c r="BG52" s="343"/>
      <c r="BH52" s="343"/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3"/>
    </row>
    <row r="53" spans="1:83" ht="6.95" customHeight="1">
      <c r="B53" s="292"/>
      <c r="C53" s="292"/>
      <c r="D53" s="292"/>
      <c r="E53" s="292"/>
      <c r="F53" s="17"/>
      <c r="G53" s="17"/>
      <c r="H53" s="9"/>
      <c r="I53" s="9"/>
      <c r="J53" s="9"/>
      <c r="K53" s="9"/>
      <c r="L53" s="9"/>
      <c r="M53" s="9"/>
      <c r="N53" s="9"/>
      <c r="O53" s="9"/>
      <c r="P53" s="9"/>
      <c r="Q53" s="5"/>
    </row>
    <row r="54" spans="1:83" s="41" customFormat="1">
      <c r="B54" s="15"/>
      <c r="C54" s="327" t="s">
        <v>109</v>
      </c>
      <c r="D54" s="327"/>
      <c r="E54" s="327"/>
      <c r="F54" s="15" t="s">
        <v>190</v>
      </c>
      <c r="G54" s="15"/>
      <c r="H54" s="3"/>
      <c r="I54" s="3"/>
      <c r="J54" s="3"/>
      <c r="K54" s="3"/>
      <c r="L54" s="3"/>
      <c r="M54" s="3"/>
      <c r="N54" s="3"/>
      <c r="O54" s="3"/>
      <c r="P54" s="3"/>
      <c r="Q54" s="180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/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/>
    </row>
    <row r="55" spans="1:83" s="104" customFormat="1" ht="19.5" customHeight="1">
      <c r="B55" s="82"/>
      <c r="C55" s="328"/>
      <c r="D55" s="328"/>
      <c r="E55" s="328"/>
      <c r="F55" s="82" t="s">
        <v>189</v>
      </c>
      <c r="G55" s="82"/>
      <c r="H55" s="329"/>
      <c r="I55" s="329"/>
      <c r="J55" s="329"/>
      <c r="K55" s="329"/>
      <c r="L55" s="329"/>
      <c r="M55" s="329"/>
      <c r="N55" s="329"/>
      <c r="O55" s="329"/>
      <c r="P55" s="329"/>
      <c r="Q55" s="33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  <c r="BL55" s="349"/>
      <c r="BM55" s="349"/>
      <c r="BN55" s="349"/>
      <c r="BO55" s="349"/>
      <c r="BP55" s="349"/>
      <c r="BQ55" s="349"/>
      <c r="BR55" s="349"/>
      <c r="BS55" s="349"/>
      <c r="BT55" s="349"/>
      <c r="BU55" s="349"/>
      <c r="BV55" s="349"/>
      <c r="BW55" s="349"/>
      <c r="BX55" s="349"/>
      <c r="BY55" s="349"/>
      <c r="BZ55" s="349"/>
      <c r="CA55" s="349"/>
      <c r="CB55" s="349"/>
      <c r="CC55" s="349"/>
      <c r="CD55" s="349"/>
      <c r="CE55" s="349"/>
    </row>
    <row r="56" spans="1:83">
      <c r="B56" s="15"/>
      <c r="C56" s="222" t="s">
        <v>108</v>
      </c>
      <c r="D56" s="222"/>
      <c r="E56" s="222"/>
      <c r="F56" s="127" t="s">
        <v>191</v>
      </c>
      <c r="Q56" s="89"/>
    </row>
    <row r="57" spans="1:83">
      <c r="B57" s="15"/>
      <c r="C57" s="222"/>
      <c r="D57" s="222"/>
      <c r="E57" s="222"/>
      <c r="F57" s="331" t="s">
        <v>122</v>
      </c>
      <c r="Q57" s="89"/>
    </row>
    <row r="59" spans="1:83" s="104" customFormat="1" ht="12.75" customHeight="1">
      <c r="A59" s="476" t="s">
        <v>228</v>
      </c>
      <c r="B59" s="476"/>
      <c r="C59" s="476"/>
      <c r="D59" s="476"/>
      <c r="E59" s="476"/>
      <c r="F59" s="473" t="s">
        <v>216</v>
      </c>
      <c r="G59" s="473"/>
      <c r="H59" s="473"/>
      <c r="I59" s="473"/>
      <c r="J59" s="473"/>
      <c r="K59" s="473"/>
      <c r="L59" s="473"/>
      <c r="M59" s="22"/>
      <c r="N59" s="474"/>
      <c r="O59" s="22"/>
      <c r="P59" s="22"/>
      <c r="Q59" s="23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  <c r="AR59" s="349"/>
      <c r="AS59" s="349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49"/>
      <c r="BH59" s="349"/>
      <c r="BI59" s="349"/>
      <c r="BJ59" s="349"/>
      <c r="BK59" s="349"/>
      <c r="BL59" s="349"/>
      <c r="BM59" s="349"/>
      <c r="BN59" s="349"/>
      <c r="BO59" s="349"/>
      <c r="BP59" s="349"/>
      <c r="BQ59" s="349"/>
      <c r="BR59" s="349"/>
      <c r="BS59" s="349"/>
      <c r="BT59" s="349"/>
      <c r="BU59" s="349"/>
      <c r="BV59" s="349"/>
      <c r="BW59" s="349"/>
      <c r="BX59" s="349"/>
      <c r="BY59" s="349"/>
      <c r="BZ59" s="349"/>
      <c r="CA59" s="349"/>
      <c r="CB59" s="349"/>
      <c r="CC59" s="349"/>
      <c r="CD59" s="349"/>
      <c r="CE59" s="349"/>
    </row>
    <row r="60" spans="1:83" s="82" customFormat="1" ht="15" customHeight="1">
      <c r="A60" s="476"/>
      <c r="B60" s="476"/>
      <c r="C60" s="476"/>
      <c r="D60" s="476"/>
      <c r="E60" s="476"/>
      <c r="F60" s="475" t="s">
        <v>217</v>
      </c>
      <c r="G60" s="475"/>
      <c r="H60" s="475"/>
      <c r="I60" s="475"/>
      <c r="J60" s="475"/>
      <c r="K60" s="475"/>
      <c r="L60" s="202"/>
      <c r="M60" s="203"/>
      <c r="N60" s="474"/>
      <c r="O60" s="202"/>
      <c r="P60" s="336"/>
      <c r="Q60" s="336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  <c r="AO60" s="352"/>
      <c r="AP60" s="352"/>
      <c r="AQ60" s="352"/>
      <c r="AR60" s="352"/>
      <c r="AS60" s="352"/>
      <c r="AT60" s="352"/>
      <c r="AU60" s="352"/>
      <c r="AV60" s="352"/>
      <c r="AW60" s="352"/>
      <c r="AX60" s="352"/>
      <c r="AY60" s="352"/>
      <c r="AZ60" s="352"/>
      <c r="BA60" s="352"/>
      <c r="BB60" s="352"/>
      <c r="BC60" s="352"/>
      <c r="BD60" s="352"/>
      <c r="BE60" s="352"/>
      <c r="BF60" s="352"/>
      <c r="BG60" s="352"/>
      <c r="BH60" s="352"/>
      <c r="BI60" s="352"/>
      <c r="BJ60" s="352"/>
      <c r="BK60" s="352"/>
      <c r="BL60" s="352"/>
      <c r="BM60" s="352"/>
      <c r="BN60" s="352"/>
      <c r="BO60" s="352"/>
      <c r="BP60" s="352"/>
      <c r="BQ60" s="352"/>
      <c r="BR60" s="352"/>
      <c r="BS60" s="352"/>
      <c r="BT60" s="352"/>
      <c r="BU60" s="352"/>
      <c r="BV60" s="352"/>
      <c r="BW60" s="352"/>
      <c r="BX60" s="352"/>
      <c r="BY60" s="352"/>
      <c r="BZ60" s="352"/>
      <c r="CA60" s="352"/>
      <c r="CB60" s="352"/>
      <c r="CC60" s="352"/>
      <c r="CD60" s="352"/>
      <c r="CE60" s="352"/>
    </row>
    <row r="61" spans="1:83" s="306" customFormat="1">
      <c r="B61" s="307"/>
      <c r="C61" s="307"/>
      <c r="D61" s="307"/>
      <c r="E61" s="307"/>
      <c r="F61" s="308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2"/>
      <c r="BB61" s="352"/>
      <c r="BC61" s="352"/>
      <c r="BD61" s="352"/>
      <c r="BE61" s="352"/>
      <c r="BF61" s="352"/>
      <c r="BG61" s="352"/>
      <c r="BH61" s="352"/>
      <c r="BI61" s="352"/>
      <c r="BJ61" s="352"/>
      <c r="BK61" s="352"/>
      <c r="BL61" s="352"/>
      <c r="BM61" s="352"/>
      <c r="BN61" s="352"/>
      <c r="BO61" s="352"/>
      <c r="BP61" s="352"/>
      <c r="BQ61" s="352"/>
      <c r="BR61" s="352"/>
      <c r="BS61" s="352"/>
      <c r="BT61" s="352"/>
      <c r="BU61" s="352"/>
      <c r="BV61" s="352"/>
      <c r="BW61" s="352"/>
      <c r="BX61" s="352"/>
      <c r="BY61" s="352"/>
      <c r="BZ61" s="352"/>
      <c r="CA61" s="352"/>
      <c r="CB61" s="352"/>
      <c r="CC61" s="352"/>
      <c r="CD61" s="352"/>
      <c r="CE61" s="352"/>
    </row>
    <row r="62" spans="1:83" s="207" customFormat="1" ht="87.75" customHeight="1">
      <c r="A62" s="204"/>
      <c r="B62" s="171"/>
      <c r="C62" s="171"/>
      <c r="D62" s="171"/>
      <c r="E62" s="171"/>
      <c r="F62" s="204"/>
      <c r="G62" s="204"/>
      <c r="H62" s="205" t="s">
        <v>58</v>
      </c>
      <c r="I62" s="205" t="s">
        <v>14</v>
      </c>
      <c r="J62" s="205" t="s">
        <v>15</v>
      </c>
      <c r="K62" s="205" t="s">
        <v>16</v>
      </c>
      <c r="L62" s="205" t="s">
        <v>19</v>
      </c>
      <c r="M62" s="205" t="s">
        <v>20</v>
      </c>
      <c r="N62" s="205" t="s">
        <v>22</v>
      </c>
      <c r="O62" s="205" t="s">
        <v>23</v>
      </c>
      <c r="P62" s="205" t="s">
        <v>107</v>
      </c>
      <c r="Q62" s="206" t="s">
        <v>86</v>
      </c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5"/>
      <c r="CE62" s="415"/>
    </row>
    <row r="63" spans="1:83" s="204" customFormat="1" ht="67.5" customHeight="1">
      <c r="A63" s="208"/>
      <c r="B63" s="209"/>
      <c r="C63" s="209"/>
      <c r="D63" s="209"/>
      <c r="E63" s="209"/>
      <c r="F63" s="208"/>
      <c r="G63" s="208"/>
      <c r="H63" s="210" t="s">
        <v>59</v>
      </c>
      <c r="I63" s="218" t="s">
        <v>3</v>
      </c>
      <c r="J63" s="210" t="s">
        <v>4</v>
      </c>
      <c r="K63" s="210" t="s">
        <v>0</v>
      </c>
      <c r="L63" s="211" t="s">
        <v>8</v>
      </c>
      <c r="M63" s="210" t="s">
        <v>9</v>
      </c>
      <c r="N63" s="210" t="s">
        <v>11</v>
      </c>
      <c r="O63" s="210" t="s">
        <v>12</v>
      </c>
      <c r="P63" s="210" t="s">
        <v>85</v>
      </c>
      <c r="Q63" s="212" t="s">
        <v>87</v>
      </c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15"/>
      <c r="BN63" s="415"/>
      <c r="BO63" s="415"/>
      <c r="BP63" s="415"/>
      <c r="BQ63" s="415"/>
      <c r="BR63" s="415"/>
      <c r="BS63" s="415"/>
      <c r="BT63" s="415"/>
      <c r="BU63" s="415"/>
      <c r="BV63" s="415"/>
      <c r="BW63" s="415"/>
      <c r="BX63" s="415"/>
      <c r="BY63" s="415"/>
      <c r="BZ63" s="415"/>
      <c r="CA63" s="415"/>
      <c r="CB63" s="415"/>
      <c r="CC63" s="415"/>
      <c r="CD63" s="415"/>
      <c r="CE63" s="415"/>
    </row>
    <row r="64" spans="1:83" s="305" customFormat="1" ht="24.75" customHeight="1">
      <c r="A64" s="471">
        <v>2019</v>
      </c>
      <c r="B64" s="471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416"/>
      <c r="AF64" s="416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BA64" s="416"/>
      <c r="BB64" s="416"/>
      <c r="BC64" s="416"/>
      <c r="BD64" s="416"/>
      <c r="BE64" s="416"/>
      <c r="BF64" s="416"/>
      <c r="BG64" s="416"/>
      <c r="BH64" s="416"/>
      <c r="BI64" s="416"/>
      <c r="BJ64" s="416"/>
      <c r="BK64" s="416"/>
      <c r="BL64" s="416"/>
      <c r="BM64" s="416"/>
      <c r="BN64" s="416"/>
      <c r="BO64" s="416"/>
      <c r="BP64" s="416"/>
      <c r="BQ64" s="416"/>
      <c r="BR64" s="416"/>
      <c r="BS64" s="416"/>
      <c r="BT64" s="416"/>
      <c r="BU64" s="416"/>
      <c r="BV64" s="416"/>
      <c r="BW64" s="416"/>
      <c r="BX64" s="416"/>
      <c r="BY64" s="416"/>
      <c r="BZ64" s="416"/>
      <c r="CA64" s="416"/>
      <c r="CB64" s="416"/>
      <c r="CC64" s="416"/>
      <c r="CD64" s="416"/>
      <c r="CE64" s="416"/>
    </row>
    <row r="65" spans="1:83" s="22" customFormat="1" ht="9" customHeight="1">
      <c r="B65" s="16"/>
      <c r="C65" s="16"/>
      <c r="D65" s="16"/>
      <c r="E65" s="16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19"/>
      <c r="R65" s="342"/>
      <c r="S65" s="342"/>
      <c r="T65" s="342"/>
      <c r="U65" s="342"/>
      <c r="V65" s="342"/>
      <c r="W65" s="342"/>
      <c r="X65" s="342"/>
      <c r="Y65" s="342"/>
      <c r="Z65" s="342"/>
      <c r="AA65" s="342"/>
      <c r="AB65" s="342"/>
      <c r="AC65" s="342"/>
      <c r="AD65" s="342"/>
      <c r="AE65" s="342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2"/>
      <c r="AY65" s="342"/>
      <c r="AZ65" s="342"/>
      <c r="BA65" s="342"/>
      <c r="BB65" s="342"/>
      <c r="BC65" s="342"/>
      <c r="BD65" s="342"/>
      <c r="BE65" s="342"/>
      <c r="BF65" s="342"/>
      <c r="BG65" s="342"/>
      <c r="BH65" s="342"/>
      <c r="BI65" s="342"/>
      <c r="BJ65" s="342"/>
      <c r="BK65" s="342"/>
      <c r="BL65" s="342"/>
      <c r="BM65" s="342"/>
      <c r="BN65" s="342"/>
      <c r="BO65" s="342"/>
      <c r="BP65" s="342"/>
      <c r="BQ65" s="342"/>
      <c r="BR65" s="342"/>
      <c r="BS65" s="342"/>
      <c r="BT65" s="342"/>
      <c r="BU65" s="342"/>
      <c r="BV65" s="342"/>
      <c r="BW65" s="342"/>
      <c r="BX65" s="342"/>
      <c r="BY65" s="342"/>
      <c r="BZ65" s="342"/>
      <c r="CA65" s="342"/>
      <c r="CB65" s="342"/>
      <c r="CC65" s="342"/>
      <c r="CD65" s="342"/>
      <c r="CE65" s="342"/>
    </row>
    <row r="66" spans="1:83" s="75" customFormat="1" ht="15" customHeight="1">
      <c r="A66" s="13"/>
      <c r="B66" s="13" t="s">
        <v>24</v>
      </c>
      <c r="C66" s="13"/>
      <c r="D66" s="13"/>
      <c r="E66" s="13"/>
      <c r="F66" s="13"/>
      <c r="G66" s="13"/>
      <c r="H66" s="2">
        <f>SUM(H67:H79)</f>
        <v>2221.7249999999999</v>
      </c>
      <c r="I66" s="2">
        <f>SUM(I67:I79)</f>
        <v>17312.417999999998</v>
      </c>
      <c r="J66" s="2">
        <f t="shared" ref="J66:P66" si="11">SUM(J67:J79)</f>
        <v>71687.562999999995</v>
      </c>
      <c r="K66" s="2">
        <f t="shared" si="11"/>
        <v>2112.2530000000002</v>
      </c>
      <c r="L66" s="2">
        <f t="shared" si="11"/>
        <v>6445.6370000000006</v>
      </c>
      <c r="M66" s="2">
        <f t="shared" si="11"/>
        <v>14721.160999999998</v>
      </c>
      <c r="N66" s="2">
        <f t="shared" si="11"/>
        <v>1577.029</v>
      </c>
      <c r="O66" s="2">
        <f t="shared" si="11"/>
        <v>91.09099999999998</v>
      </c>
      <c r="P66" s="2">
        <f t="shared" si="11"/>
        <v>2856.3840000000018</v>
      </c>
      <c r="Q66" s="2">
        <f>SUM(Q67:Q79)</f>
        <v>119025.26099999998</v>
      </c>
      <c r="R66" s="419"/>
      <c r="S66" s="419"/>
      <c r="T66" s="419"/>
      <c r="U66" s="419"/>
      <c r="V66" s="419"/>
      <c r="W66" s="419"/>
      <c r="X66" s="419"/>
      <c r="Y66" s="419"/>
      <c r="Z66" s="419"/>
      <c r="AA66" s="419"/>
      <c r="AB66" s="419"/>
      <c r="AC66" s="419"/>
      <c r="AD66" s="419"/>
      <c r="AE66" s="419"/>
      <c r="AF66" s="419"/>
      <c r="AG66" s="419"/>
      <c r="AH66" s="419"/>
      <c r="AI66" s="419"/>
      <c r="AJ66" s="419"/>
      <c r="AK66" s="419"/>
      <c r="AL66" s="419"/>
      <c r="AM66" s="419"/>
      <c r="AN66" s="419"/>
      <c r="AO66" s="419"/>
      <c r="AP66" s="419"/>
      <c r="AQ66" s="419"/>
      <c r="AR66" s="419"/>
      <c r="AS66" s="419"/>
      <c r="AT66" s="419"/>
      <c r="AU66" s="419"/>
      <c r="AV66" s="419"/>
      <c r="AW66" s="419"/>
      <c r="AX66" s="419"/>
      <c r="AY66" s="419"/>
      <c r="AZ66" s="419"/>
      <c r="BA66" s="419"/>
      <c r="BB66" s="419"/>
      <c r="BC66" s="419"/>
      <c r="BD66" s="419"/>
      <c r="BE66" s="419"/>
      <c r="BF66" s="419"/>
      <c r="BG66" s="419"/>
      <c r="BH66" s="419"/>
      <c r="BI66" s="419"/>
      <c r="BJ66" s="419"/>
      <c r="BK66" s="419"/>
      <c r="BL66" s="419"/>
      <c r="BM66" s="419"/>
      <c r="BN66" s="419"/>
      <c r="BO66" s="419"/>
      <c r="BP66" s="419"/>
      <c r="BQ66" s="419"/>
      <c r="BR66" s="419"/>
      <c r="BS66" s="419"/>
      <c r="BT66" s="419"/>
      <c r="BU66" s="419"/>
      <c r="BV66" s="419"/>
      <c r="BW66" s="419"/>
      <c r="BX66" s="419"/>
      <c r="BY66" s="419"/>
      <c r="BZ66" s="419"/>
      <c r="CA66" s="419"/>
      <c r="CB66" s="419"/>
      <c r="CC66" s="419"/>
      <c r="CD66" s="419"/>
      <c r="CE66" s="419"/>
    </row>
    <row r="67" spans="1:83" ht="15" customHeight="1">
      <c r="F67" s="15" t="s">
        <v>28</v>
      </c>
      <c r="H67" s="3">
        <v>824.07799999999997</v>
      </c>
      <c r="I67" s="3">
        <v>6728.9059999999999</v>
      </c>
      <c r="J67" s="3">
        <v>20705.811000000002</v>
      </c>
      <c r="K67" s="3">
        <v>512.62400000000002</v>
      </c>
      <c r="L67" s="3">
        <v>2871.9589999999998</v>
      </c>
      <c r="M67" s="3">
        <v>7241.5540000000001</v>
      </c>
      <c r="N67" s="3">
        <v>875.25900000000001</v>
      </c>
      <c r="O67" s="3">
        <v>13.723000000000001</v>
      </c>
      <c r="P67" s="3">
        <v>1194.644</v>
      </c>
      <c r="Q67" s="3">
        <f>SUM(H67:P67)</f>
        <v>40968.557999999997</v>
      </c>
      <c r="R67" s="423"/>
      <c r="S67" s="423"/>
    </row>
    <row r="68" spans="1:83" ht="15" customHeight="1">
      <c r="F68" s="15" t="s">
        <v>88</v>
      </c>
      <c r="H68" s="3">
        <v>0</v>
      </c>
      <c r="I68" s="3">
        <v>629.97299999999996</v>
      </c>
      <c r="J68" s="3">
        <v>76.760999999999996</v>
      </c>
      <c r="K68" s="3">
        <v>183.07300000000001</v>
      </c>
      <c r="L68" s="3">
        <v>963.14200000000005</v>
      </c>
      <c r="M68" s="3">
        <v>1615.43</v>
      </c>
      <c r="N68" s="3">
        <v>129.62299999999999</v>
      </c>
      <c r="O68" s="3">
        <v>12.882</v>
      </c>
      <c r="P68" s="3">
        <v>206.5230000000002</v>
      </c>
      <c r="Q68" s="3">
        <f t="shared" ref="Q68:Q78" si="12">SUM(H68:P68)</f>
        <v>3817.4070000000002</v>
      </c>
    </row>
    <row r="69" spans="1:83" ht="15" customHeight="1">
      <c r="F69" s="15" t="s">
        <v>30</v>
      </c>
      <c r="H69" s="3">
        <v>69.328999999999994</v>
      </c>
      <c r="I69" s="3">
        <v>2359.2159999999999</v>
      </c>
      <c r="J69" s="3">
        <v>13930.819</v>
      </c>
      <c r="K69" s="3">
        <v>166.96</v>
      </c>
      <c r="L69" s="3">
        <v>281.29000000000002</v>
      </c>
      <c r="M69" s="3">
        <v>653.06700000000001</v>
      </c>
      <c r="N69" s="3">
        <v>110.077</v>
      </c>
      <c r="O69" s="3">
        <v>28.096</v>
      </c>
      <c r="P69" s="3">
        <v>157.94399999999999</v>
      </c>
      <c r="Q69" s="3">
        <f t="shared" si="12"/>
        <v>17756.798000000003</v>
      </c>
    </row>
    <row r="70" spans="1:83" ht="15" customHeight="1">
      <c r="F70" s="15" t="s">
        <v>26</v>
      </c>
      <c r="H70" s="3">
        <v>16.463000000000001</v>
      </c>
      <c r="I70" s="3">
        <v>846.15</v>
      </c>
      <c r="J70" s="3">
        <v>12423.114</v>
      </c>
      <c r="K70" s="3">
        <v>173.571</v>
      </c>
      <c r="L70" s="3">
        <v>468.40699999999998</v>
      </c>
      <c r="M70" s="3">
        <v>690.71100000000001</v>
      </c>
      <c r="N70" s="3">
        <v>70.28</v>
      </c>
      <c r="O70" s="3">
        <v>0.871</v>
      </c>
      <c r="P70" s="3">
        <v>115.233</v>
      </c>
      <c r="Q70" s="3">
        <f t="shared" si="12"/>
        <v>14804.799999999997</v>
      </c>
    </row>
    <row r="71" spans="1:83" ht="15" customHeight="1">
      <c r="F71" s="15" t="s">
        <v>31</v>
      </c>
      <c r="H71" s="3">
        <v>1130.0170000000001</v>
      </c>
      <c r="I71" s="3">
        <v>642.71100000000001</v>
      </c>
      <c r="J71" s="3">
        <v>2138.2800000000002</v>
      </c>
      <c r="K71" s="3">
        <v>54.396999999999998</v>
      </c>
      <c r="L71" s="3">
        <v>326.536</v>
      </c>
      <c r="M71" s="3">
        <v>716.25199999999995</v>
      </c>
      <c r="N71" s="3">
        <v>54.023000000000003</v>
      </c>
      <c r="O71" s="3">
        <v>4.5970000000000004</v>
      </c>
      <c r="P71" s="3">
        <v>171.42400000000001</v>
      </c>
      <c r="Q71" s="3">
        <f t="shared" si="12"/>
        <v>5238.2369999999992</v>
      </c>
    </row>
    <row r="72" spans="1:83" ht="15" customHeight="1">
      <c r="F72" s="15" t="s">
        <v>29</v>
      </c>
      <c r="H72" s="3">
        <v>177.43700000000001</v>
      </c>
      <c r="I72" s="3">
        <v>456.71800000000002</v>
      </c>
      <c r="J72" s="3">
        <v>3673.6019999999999</v>
      </c>
      <c r="K72" s="3">
        <v>61.052</v>
      </c>
      <c r="L72" s="3">
        <v>230.67599999999999</v>
      </c>
      <c r="M72" s="3">
        <v>494.02800000000002</v>
      </c>
      <c r="N72" s="3">
        <v>95.481999999999999</v>
      </c>
      <c r="O72" s="3">
        <v>1.2390000000000001</v>
      </c>
      <c r="P72" s="3">
        <v>132.5520000000007</v>
      </c>
      <c r="Q72" s="3">
        <f t="shared" si="12"/>
        <v>5322.7860000000001</v>
      </c>
    </row>
    <row r="73" spans="1:83" ht="15" customHeight="1">
      <c r="F73" s="15" t="s">
        <v>34</v>
      </c>
      <c r="H73" s="3">
        <v>0</v>
      </c>
      <c r="I73" s="3">
        <v>3175.8649999999998</v>
      </c>
      <c r="J73" s="3">
        <v>3355.5990000000002</v>
      </c>
      <c r="K73" s="3">
        <v>386.72899999999998</v>
      </c>
      <c r="L73" s="3">
        <v>334.34399999999999</v>
      </c>
      <c r="M73" s="3">
        <v>385.26400000000001</v>
      </c>
      <c r="N73" s="3">
        <v>27.605</v>
      </c>
      <c r="O73" s="3">
        <v>15.422000000000001</v>
      </c>
      <c r="P73" s="3">
        <v>95.92</v>
      </c>
      <c r="Q73" s="3">
        <f t="shared" si="12"/>
        <v>7776.7479999999996</v>
      </c>
    </row>
    <row r="74" spans="1:83" ht="15" customHeight="1">
      <c r="F74" s="15" t="s">
        <v>32</v>
      </c>
      <c r="H74" s="3">
        <v>0</v>
      </c>
      <c r="I74" s="3">
        <v>261.88200000000001</v>
      </c>
      <c r="J74" s="3">
        <v>3092.1680000000001</v>
      </c>
      <c r="K74" s="3">
        <v>39.316000000000003</v>
      </c>
      <c r="L74" s="3">
        <v>78.817999999999998</v>
      </c>
      <c r="M74" s="3">
        <v>409.85700000000003</v>
      </c>
      <c r="N74" s="3">
        <v>29.457999999999998</v>
      </c>
      <c r="O74" s="3">
        <v>1.0669999999999999</v>
      </c>
      <c r="P74" s="3">
        <v>453.75699999999978</v>
      </c>
      <c r="Q74" s="3">
        <f t="shared" si="12"/>
        <v>4366.3230000000003</v>
      </c>
    </row>
    <row r="75" spans="1:83" ht="15" customHeight="1">
      <c r="F75" s="15" t="s">
        <v>25</v>
      </c>
      <c r="H75" s="3">
        <v>0</v>
      </c>
      <c r="I75" s="3">
        <v>2.5110000000000001</v>
      </c>
      <c r="J75" s="3">
        <v>2662.1489999999999</v>
      </c>
      <c r="K75" s="3">
        <v>13.333</v>
      </c>
      <c r="L75" s="3">
        <v>55.701999999999998</v>
      </c>
      <c r="M75" s="3">
        <v>1182.9749999999999</v>
      </c>
      <c r="N75" s="3">
        <v>45.018999999999998</v>
      </c>
      <c r="O75" s="3">
        <v>0.98799999999999999</v>
      </c>
      <c r="P75" s="3">
        <v>19.85300000000116</v>
      </c>
      <c r="Q75" s="3">
        <f t="shared" si="12"/>
        <v>3982.53</v>
      </c>
    </row>
    <row r="76" spans="1:83" ht="15" customHeight="1">
      <c r="F76" s="15" t="s">
        <v>63</v>
      </c>
      <c r="H76" s="3">
        <v>0</v>
      </c>
      <c r="I76" s="3">
        <v>759.27599999999995</v>
      </c>
      <c r="J76" s="3">
        <v>2020.134</v>
      </c>
      <c r="K76" s="3">
        <v>68.634</v>
      </c>
      <c r="L76" s="3">
        <v>148.96799999999999</v>
      </c>
      <c r="M76" s="3">
        <v>178.036</v>
      </c>
      <c r="N76" s="3">
        <v>12.39</v>
      </c>
      <c r="O76" s="3">
        <v>1.498</v>
      </c>
      <c r="P76" s="3">
        <v>43.492000000000203</v>
      </c>
      <c r="Q76" s="3">
        <f t="shared" si="12"/>
        <v>3232.4279999999999</v>
      </c>
    </row>
    <row r="77" spans="1:83" ht="15" customHeight="1">
      <c r="F77" s="15" t="s">
        <v>27</v>
      </c>
      <c r="H77" s="3">
        <v>0</v>
      </c>
      <c r="I77" s="3">
        <v>69.59</v>
      </c>
      <c r="J77" s="3">
        <v>1308.52</v>
      </c>
      <c r="K77" s="3">
        <v>17.692</v>
      </c>
      <c r="L77" s="3">
        <v>278.40199999999999</v>
      </c>
      <c r="M77" s="3">
        <v>191.96199999999999</v>
      </c>
      <c r="N77" s="3">
        <v>13.377000000000001</v>
      </c>
      <c r="O77" s="3">
        <v>0.44800000000000001</v>
      </c>
      <c r="P77" s="3">
        <v>36.702999999999975</v>
      </c>
      <c r="Q77" s="3">
        <f t="shared" si="12"/>
        <v>1916.694</v>
      </c>
    </row>
    <row r="78" spans="1:83" ht="15" customHeight="1">
      <c r="F78" s="15" t="s">
        <v>36</v>
      </c>
      <c r="H78" s="3">
        <v>0</v>
      </c>
      <c r="I78" s="3">
        <v>17.227</v>
      </c>
      <c r="J78" s="3">
        <v>428.15600000000001</v>
      </c>
      <c r="K78" s="3">
        <v>0.74299999999999999</v>
      </c>
      <c r="L78" s="3">
        <v>20.561</v>
      </c>
      <c r="M78" s="3">
        <v>3.9620000000000002</v>
      </c>
      <c r="N78" s="3">
        <v>2.61</v>
      </c>
      <c r="O78" s="3">
        <v>0.88600000000000001</v>
      </c>
      <c r="P78" s="3">
        <v>16.503</v>
      </c>
      <c r="Q78" s="3">
        <f t="shared" si="12"/>
        <v>490.64799999999997</v>
      </c>
    </row>
    <row r="79" spans="1:83" ht="15" customHeight="1">
      <c r="F79" s="15" t="s">
        <v>113</v>
      </c>
      <c r="H79" s="3">
        <v>4.4009999999999998</v>
      </c>
      <c r="I79" s="3">
        <v>1362.393</v>
      </c>
      <c r="J79" s="3">
        <v>5872.45</v>
      </c>
      <c r="K79" s="3">
        <v>434.12900000000002</v>
      </c>
      <c r="L79" s="3">
        <v>386.83199999999999</v>
      </c>
      <c r="M79" s="3">
        <v>958.06299999999999</v>
      </c>
      <c r="N79" s="3">
        <v>111.82599999999999</v>
      </c>
      <c r="O79" s="3">
        <v>9.3740000000000006</v>
      </c>
      <c r="P79" s="3">
        <v>211.83600000000001</v>
      </c>
      <c r="Q79" s="3">
        <f t="shared" ref="Q79" si="13">SUM(H79:P79)</f>
        <v>9351.3039999999983</v>
      </c>
    </row>
    <row r="80" spans="1:83" s="17" customFormat="1" ht="14.1" customHeight="1">
      <c r="A80" s="4"/>
      <c r="B80" s="16"/>
      <c r="C80" s="16"/>
      <c r="D80" s="16"/>
      <c r="E80" s="16"/>
      <c r="H80" s="9"/>
      <c r="I80" s="9"/>
      <c r="J80" s="9"/>
      <c r="K80" s="9"/>
      <c r="L80" s="9"/>
      <c r="M80" s="9"/>
      <c r="N80" s="9"/>
      <c r="O80" s="9"/>
      <c r="P80" s="9"/>
      <c r="Q80" s="9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T80" s="343"/>
      <c r="AU80" s="343"/>
      <c r="AV80" s="343"/>
      <c r="AW80" s="343"/>
      <c r="AX80" s="343"/>
      <c r="AY80" s="343"/>
      <c r="AZ80" s="343"/>
      <c r="BA80" s="343"/>
      <c r="BB80" s="343"/>
      <c r="BC80" s="343"/>
      <c r="BD80" s="343"/>
      <c r="BE80" s="343"/>
      <c r="BF80" s="343"/>
      <c r="BG80" s="343"/>
      <c r="BH80" s="343"/>
      <c r="BI80" s="343"/>
      <c r="BJ80" s="343"/>
      <c r="BK80" s="343"/>
      <c r="BL80" s="343"/>
      <c r="BM80" s="343"/>
      <c r="BN80" s="343"/>
      <c r="BO80" s="343"/>
      <c r="BP80" s="343"/>
      <c r="BQ80" s="343"/>
      <c r="BR80" s="343"/>
      <c r="BS80" s="343"/>
      <c r="BT80" s="343"/>
      <c r="BU80" s="343"/>
      <c r="BV80" s="343"/>
      <c r="BW80" s="343"/>
      <c r="BX80" s="343"/>
      <c r="BY80" s="343"/>
      <c r="BZ80" s="343"/>
      <c r="CA80" s="343"/>
      <c r="CB80" s="343"/>
      <c r="CC80" s="343"/>
      <c r="CD80" s="343"/>
      <c r="CE80" s="343"/>
    </row>
    <row r="81" spans="1:83" s="20" customFormat="1" ht="15" customHeight="1">
      <c r="B81" s="18" t="s">
        <v>123</v>
      </c>
      <c r="C81" s="19"/>
      <c r="D81" s="19"/>
      <c r="E81" s="19"/>
      <c r="H81" s="10">
        <v>1022.379</v>
      </c>
      <c r="I81" s="10">
        <v>8198.3670000000002</v>
      </c>
      <c r="J81" s="10">
        <v>42665.012000000002</v>
      </c>
      <c r="K81" s="10">
        <v>992.61599999999999</v>
      </c>
      <c r="L81" s="10">
        <v>4100.4409999999998</v>
      </c>
      <c r="M81" s="10">
        <v>10148.300999999999</v>
      </c>
      <c r="N81" s="10">
        <v>1120.47</v>
      </c>
      <c r="O81" s="10">
        <v>18.068999999999999</v>
      </c>
      <c r="P81" s="10">
        <v>1551.5219999999999</v>
      </c>
      <c r="Q81" s="276">
        <f>SUM(H81:P81)</f>
        <v>69817.177000000011</v>
      </c>
      <c r="R81" s="376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76"/>
      <c r="AI81" s="376"/>
      <c r="AJ81" s="376"/>
      <c r="AK81" s="376"/>
      <c r="AL81" s="376"/>
      <c r="AM81" s="376"/>
      <c r="AN81" s="376"/>
      <c r="AO81" s="376"/>
      <c r="AP81" s="376"/>
      <c r="AQ81" s="376"/>
      <c r="AR81" s="376"/>
      <c r="AS81" s="376"/>
      <c r="AT81" s="376"/>
      <c r="AU81" s="376"/>
      <c r="AV81" s="376"/>
      <c r="AW81" s="376"/>
      <c r="AX81" s="376"/>
      <c r="AY81" s="376"/>
      <c r="AZ81" s="376"/>
      <c r="BA81" s="376"/>
      <c r="BB81" s="376"/>
      <c r="BC81" s="376"/>
      <c r="BD81" s="376"/>
      <c r="BE81" s="376"/>
      <c r="BF81" s="376"/>
      <c r="BG81" s="376"/>
      <c r="BH81" s="376"/>
      <c r="BI81" s="376"/>
      <c r="BJ81" s="376"/>
      <c r="BK81" s="376"/>
      <c r="BL81" s="376"/>
      <c r="BM81" s="376"/>
      <c r="BN81" s="376"/>
      <c r="BO81" s="376"/>
      <c r="BP81" s="376"/>
      <c r="BQ81" s="376"/>
      <c r="BR81" s="376"/>
      <c r="BS81" s="376"/>
      <c r="BT81" s="376"/>
      <c r="BU81" s="376"/>
      <c r="BV81" s="376"/>
      <c r="BW81" s="376"/>
      <c r="BX81" s="376"/>
      <c r="BY81" s="376"/>
      <c r="BZ81" s="376"/>
      <c r="CA81" s="376"/>
      <c r="CB81" s="376"/>
      <c r="CC81" s="376"/>
      <c r="CD81" s="376"/>
      <c r="CE81" s="376"/>
    </row>
    <row r="82" spans="1:83" ht="9" customHeight="1">
      <c r="Q82" s="11"/>
    </row>
    <row r="83" spans="1:83" s="75" customFormat="1" ht="15" customHeight="1">
      <c r="A83" s="13"/>
      <c r="B83" s="13" t="s">
        <v>124</v>
      </c>
      <c r="C83" s="13"/>
      <c r="D83" s="13"/>
      <c r="E83" s="13"/>
      <c r="F83" s="13"/>
      <c r="G83" s="13"/>
      <c r="H83" s="2">
        <f>SUM(H84:H85)</f>
        <v>8287.8649999999998</v>
      </c>
      <c r="I83" s="2">
        <f t="shared" ref="I83:Q83" si="14">SUM(I84:I85)</f>
        <v>849.18700000000001</v>
      </c>
      <c r="J83" s="2">
        <f t="shared" si="14"/>
        <v>1949.3</v>
      </c>
      <c r="K83" s="2">
        <f t="shared" si="14"/>
        <v>168.12799999999999</v>
      </c>
      <c r="L83" s="2">
        <f t="shared" si="14"/>
        <v>2714.8719999999998</v>
      </c>
      <c r="M83" s="2">
        <f t="shared" si="14"/>
        <v>7097.5529999999999</v>
      </c>
      <c r="N83" s="2">
        <f t="shared" si="14"/>
        <v>357.65600000000001</v>
      </c>
      <c r="O83" s="2">
        <f t="shared" si="14"/>
        <v>171.40799999999999</v>
      </c>
      <c r="P83" s="2">
        <f t="shared" si="14"/>
        <v>2956.3079999999927</v>
      </c>
      <c r="Q83" s="2">
        <f t="shared" si="14"/>
        <v>24552.276999999998</v>
      </c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419"/>
      <c r="AJ83" s="419"/>
      <c r="AK83" s="419"/>
      <c r="AL83" s="419"/>
      <c r="AM83" s="419"/>
      <c r="AN83" s="419"/>
      <c r="AO83" s="419"/>
      <c r="AP83" s="419"/>
      <c r="AQ83" s="419"/>
      <c r="AR83" s="419"/>
      <c r="AS83" s="419"/>
      <c r="AT83" s="419"/>
      <c r="AU83" s="419"/>
      <c r="AV83" s="419"/>
      <c r="AW83" s="419"/>
      <c r="AX83" s="419"/>
      <c r="AY83" s="419"/>
      <c r="AZ83" s="419"/>
      <c r="BA83" s="419"/>
      <c r="BB83" s="419"/>
      <c r="BC83" s="419"/>
      <c r="BD83" s="419"/>
      <c r="BE83" s="419"/>
      <c r="BF83" s="419"/>
      <c r="BG83" s="419"/>
      <c r="BH83" s="419"/>
      <c r="BI83" s="419"/>
      <c r="BJ83" s="419"/>
      <c r="BK83" s="419"/>
      <c r="BL83" s="419"/>
      <c r="BM83" s="419"/>
      <c r="BN83" s="419"/>
      <c r="BO83" s="419"/>
      <c r="BP83" s="419"/>
      <c r="BQ83" s="419"/>
      <c r="BR83" s="419"/>
      <c r="BS83" s="419"/>
      <c r="BT83" s="419"/>
      <c r="BU83" s="419"/>
      <c r="BV83" s="419"/>
      <c r="BW83" s="419"/>
      <c r="BX83" s="419"/>
      <c r="BY83" s="419"/>
      <c r="BZ83" s="419"/>
      <c r="CA83" s="419"/>
      <c r="CB83" s="419"/>
      <c r="CC83" s="419"/>
      <c r="CD83" s="419"/>
      <c r="CE83" s="419"/>
    </row>
    <row r="84" spans="1:83" ht="15" customHeight="1">
      <c r="F84" s="15" t="s">
        <v>61</v>
      </c>
      <c r="H84" s="3">
        <v>8287.8649999999998</v>
      </c>
      <c r="I84" s="3">
        <v>594.87099999999998</v>
      </c>
      <c r="J84" s="3">
        <v>1346.692</v>
      </c>
      <c r="K84" s="3">
        <v>94.146000000000001</v>
      </c>
      <c r="L84" s="3">
        <v>2599.3679999999999</v>
      </c>
      <c r="M84" s="3">
        <v>6745.5190000000002</v>
      </c>
      <c r="N84" s="3">
        <v>333.25400000000002</v>
      </c>
      <c r="O84" s="3">
        <v>170.87299999999999</v>
      </c>
      <c r="P84" s="3">
        <v>2905.8329999999942</v>
      </c>
      <c r="Q84" s="3">
        <f t="shared" ref="Q84:Q85" si="15">SUM(H84:P84)</f>
        <v>23078.420999999998</v>
      </c>
    </row>
    <row r="85" spans="1:83" ht="15" customHeight="1">
      <c r="F85" s="15" t="s">
        <v>125</v>
      </c>
      <c r="H85" s="3">
        <v>0</v>
      </c>
      <c r="I85" s="3">
        <v>254.316</v>
      </c>
      <c r="J85" s="3">
        <v>602.60799999999995</v>
      </c>
      <c r="K85" s="3">
        <v>73.981999999999999</v>
      </c>
      <c r="L85" s="3">
        <v>115.504</v>
      </c>
      <c r="M85" s="3">
        <v>352.03399999999999</v>
      </c>
      <c r="N85" s="3">
        <v>24.402000000000001</v>
      </c>
      <c r="O85" s="3">
        <v>0.53500000000000003</v>
      </c>
      <c r="P85" s="3">
        <v>50.474999999998367</v>
      </c>
      <c r="Q85" s="3">
        <f t="shared" si="15"/>
        <v>1473.8559999999984</v>
      </c>
    </row>
    <row r="86" spans="1:83" ht="9" customHeight="1">
      <c r="Q86" s="3"/>
    </row>
    <row r="87" spans="1:83" s="75" customFormat="1" ht="15" customHeight="1">
      <c r="A87" s="13"/>
      <c r="B87" s="13" t="s">
        <v>37</v>
      </c>
      <c r="C87" s="13"/>
      <c r="D87" s="13"/>
      <c r="E87" s="13"/>
      <c r="F87" s="13"/>
      <c r="G87" s="13"/>
      <c r="H87" s="2">
        <f t="shared" ref="H87:Q87" si="16">SUM(H88:H93)</f>
        <v>1339.2339999999999</v>
      </c>
      <c r="I87" s="2">
        <f t="shared" si="16"/>
        <v>1021.7330000000002</v>
      </c>
      <c r="J87" s="2">
        <f t="shared" si="16"/>
        <v>5644.7160000000003</v>
      </c>
      <c r="K87" s="2">
        <f t="shared" si="16"/>
        <v>217.17</v>
      </c>
      <c r="L87" s="2">
        <f t="shared" si="16"/>
        <v>2855.1470000000004</v>
      </c>
      <c r="M87" s="2">
        <f t="shared" si="16"/>
        <v>6388.991</v>
      </c>
      <c r="N87" s="2">
        <f t="shared" si="16"/>
        <v>342.31700000000001</v>
      </c>
      <c r="O87" s="2">
        <f t="shared" si="16"/>
        <v>83.14</v>
      </c>
      <c r="P87" s="2">
        <f t="shared" si="16"/>
        <v>1499.6170000000041</v>
      </c>
      <c r="Q87" s="2">
        <f t="shared" si="16"/>
        <v>19392.065000000002</v>
      </c>
      <c r="R87" s="419"/>
      <c r="S87" s="419"/>
      <c r="T87" s="419"/>
      <c r="U87" s="419"/>
      <c r="V87" s="419"/>
      <c r="W87" s="419"/>
      <c r="X87" s="419"/>
      <c r="Y87" s="419"/>
      <c r="Z87" s="419"/>
      <c r="AA87" s="419"/>
      <c r="AB87" s="419"/>
      <c r="AC87" s="419"/>
      <c r="AD87" s="419"/>
      <c r="AE87" s="419"/>
      <c r="AF87" s="419"/>
      <c r="AG87" s="419"/>
      <c r="AH87" s="419"/>
      <c r="AI87" s="419"/>
      <c r="AJ87" s="419"/>
      <c r="AK87" s="419"/>
      <c r="AL87" s="419"/>
      <c r="AM87" s="419"/>
      <c r="AN87" s="419"/>
      <c r="AO87" s="419"/>
      <c r="AP87" s="419"/>
      <c r="AQ87" s="419"/>
      <c r="AR87" s="419"/>
      <c r="AS87" s="419"/>
      <c r="AT87" s="419"/>
      <c r="AU87" s="419"/>
      <c r="AV87" s="419"/>
      <c r="AW87" s="419"/>
      <c r="AX87" s="419"/>
      <c r="AY87" s="419"/>
      <c r="AZ87" s="419"/>
      <c r="BA87" s="419"/>
      <c r="BB87" s="419"/>
      <c r="BC87" s="419"/>
      <c r="BD87" s="419"/>
      <c r="BE87" s="419"/>
      <c r="BF87" s="419"/>
      <c r="BG87" s="419"/>
      <c r="BH87" s="419"/>
      <c r="BI87" s="419"/>
      <c r="BJ87" s="419"/>
      <c r="BK87" s="419"/>
      <c r="BL87" s="419"/>
      <c r="BM87" s="419"/>
      <c r="BN87" s="419"/>
      <c r="BO87" s="419"/>
      <c r="BP87" s="419"/>
      <c r="BQ87" s="419"/>
      <c r="BR87" s="419"/>
      <c r="BS87" s="419"/>
      <c r="BT87" s="419"/>
      <c r="BU87" s="419"/>
      <c r="BV87" s="419"/>
      <c r="BW87" s="419"/>
      <c r="BX87" s="419"/>
      <c r="BY87" s="419"/>
      <c r="BZ87" s="419"/>
      <c r="CA87" s="419"/>
      <c r="CB87" s="419"/>
      <c r="CC87" s="419"/>
      <c r="CD87" s="419"/>
      <c r="CE87" s="419"/>
    </row>
    <row r="88" spans="1:83" ht="15" customHeight="1">
      <c r="F88" s="15" t="s">
        <v>62</v>
      </c>
      <c r="H88" s="3">
        <v>0.56000000000000005</v>
      </c>
      <c r="I88" s="3">
        <v>428.49599999999998</v>
      </c>
      <c r="J88" s="3">
        <v>2069.56</v>
      </c>
      <c r="K88" s="3">
        <v>87.094999999999999</v>
      </c>
      <c r="L88" s="3">
        <v>1141.248</v>
      </c>
      <c r="M88" s="3">
        <v>2856.2379999999998</v>
      </c>
      <c r="N88" s="3">
        <v>119.456</v>
      </c>
      <c r="O88" s="3">
        <v>6.45</v>
      </c>
      <c r="P88" s="3">
        <v>579.93199999999979</v>
      </c>
      <c r="Q88" s="3">
        <f t="shared" ref="Q88:Q93" si="17">SUM(H88:P88)</f>
        <v>7289.0349999999999</v>
      </c>
    </row>
    <row r="89" spans="1:83" ht="15" customHeight="1">
      <c r="F89" s="15" t="s">
        <v>39</v>
      </c>
      <c r="H89" s="8">
        <v>668.54600000000005</v>
      </c>
      <c r="I89" s="3">
        <v>95.734999999999999</v>
      </c>
      <c r="J89" s="3">
        <v>586.00099999999998</v>
      </c>
      <c r="K89" s="3">
        <v>103.1</v>
      </c>
      <c r="L89" s="3">
        <v>537.54</v>
      </c>
      <c r="M89" s="3">
        <v>1269.1189999999999</v>
      </c>
      <c r="N89" s="3">
        <v>43.085999999999999</v>
      </c>
      <c r="O89" s="3">
        <v>1.1220000000000001</v>
      </c>
      <c r="P89" s="3">
        <v>198.61700000000025</v>
      </c>
      <c r="Q89" s="3">
        <f t="shared" si="17"/>
        <v>3502.866</v>
      </c>
    </row>
    <row r="90" spans="1:83" ht="15" customHeight="1">
      <c r="F90" s="15" t="s">
        <v>40</v>
      </c>
      <c r="H90" s="3">
        <v>0</v>
      </c>
      <c r="I90" s="3">
        <v>112.998</v>
      </c>
      <c r="J90" s="3">
        <v>352.61</v>
      </c>
      <c r="K90" s="3">
        <v>0.76</v>
      </c>
      <c r="L90" s="3">
        <v>282.38900000000001</v>
      </c>
      <c r="M90" s="3">
        <v>720.81600000000003</v>
      </c>
      <c r="N90" s="3">
        <v>22.727</v>
      </c>
      <c r="O90" s="3">
        <v>2.6709999999999998</v>
      </c>
      <c r="P90" s="3">
        <v>16.899999999999999</v>
      </c>
      <c r="Q90" s="3">
        <f t="shared" si="17"/>
        <v>1511.8710000000003</v>
      </c>
    </row>
    <row r="91" spans="1:83" ht="15" customHeight="1">
      <c r="F91" s="15" t="s">
        <v>38</v>
      </c>
      <c r="H91" s="3">
        <v>0</v>
      </c>
      <c r="I91" s="3">
        <v>21.065000000000001</v>
      </c>
      <c r="J91" s="3">
        <v>584.904</v>
      </c>
      <c r="K91" s="3">
        <v>3.8919999999999999</v>
      </c>
      <c r="L91" s="3">
        <v>152.56700000000001</v>
      </c>
      <c r="M91" s="3">
        <v>269.93200000000002</v>
      </c>
      <c r="N91" s="3">
        <v>11.65</v>
      </c>
      <c r="O91" s="3">
        <v>0.91100000000000003</v>
      </c>
      <c r="P91" s="3">
        <v>207.5229999999998</v>
      </c>
      <c r="Q91" s="3">
        <f t="shared" si="17"/>
        <v>1252.444</v>
      </c>
    </row>
    <row r="92" spans="1:83" ht="15" customHeight="1">
      <c r="F92" s="15" t="s">
        <v>43</v>
      </c>
      <c r="H92" s="3">
        <v>0</v>
      </c>
      <c r="I92" s="3">
        <v>11.172000000000001</v>
      </c>
      <c r="J92" s="3">
        <v>218.893</v>
      </c>
      <c r="K92" s="3">
        <v>7.2610000000000001</v>
      </c>
      <c r="L92" s="3">
        <v>3.6749999999999998</v>
      </c>
      <c r="M92" s="3">
        <v>116.069</v>
      </c>
      <c r="N92" s="3">
        <v>9.298</v>
      </c>
      <c r="O92" s="3">
        <v>0.35799999999999998</v>
      </c>
      <c r="P92" s="3">
        <v>3.4430000000000001</v>
      </c>
      <c r="Q92" s="3">
        <f t="shared" si="17"/>
        <v>370.16899999999998</v>
      </c>
    </row>
    <row r="93" spans="1:83" ht="15" customHeight="1">
      <c r="F93" s="15" t="s">
        <v>116</v>
      </c>
      <c r="H93" s="9">
        <v>670.12800000000004</v>
      </c>
      <c r="I93" s="9">
        <v>352.267</v>
      </c>
      <c r="J93" s="9">
        <v>1832.748</v>
      </c>
      <c r="K93" s="9">
        <v>15.061999999999999</v>
      </c>
      <c r="L93" s="9">
        <v>737.72799999999995</v>
      </c>
      <c r="M93" s="9">
        <v>1156.817</v>
      </c>
      <c r="N93" s="9">
        <v>136.1</v>
      </c>
      <c r="O93" s="9">
        <v>71.628</v>
      </c>
      <c r="P93" s="9">
        <v>493.20200000000426</v>
      </c>
      <c r="Q93" s="3">
        <f t="shared" si="17"/>
        <v>5465.6800000000039</v>
      </c>
    </row>
    <row r="94" spans="1:83" s="17" customFormat="1" ht="14.1" customHeight="1">
      <c r="A94" s="16"/>
      <c r="B94" s="16"/>
      <c r="C94" s="16"/>
      <c r="D94" s="16"/>
      <c r="E94" s="16"/>
      <c r="H94" s="9"/>
      <c r="I94" s="9"/>
      <c r="J94" s="9"/>
      <c r="K94" s="9"/>
      <c r="L94" s="9"/>
      <c r="M94" s="9"/>
      <c r="N94" s="9"/>
      <c r="O94" s="9"/>
      <c r="P94" s="9"/>
      <c r="Q94" s="9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3"/>
      <c r="AN94" s="343"/>
      <c r="AO94" s="343"/>
      <c r="AP94" s="343"/>
      <c r="AQ94" s="343"/>
      <c r="AR94" s="343"/>
      <c r="AS94" s="343"/>
      <c r="AT94" s="343"/>
      <c r="AU94" s="343"/>
      <c r="AV94" s="343"/>
      <c r="AW94" s="343"/>
      <c r="AX94" s="343"/>
      <c r="AY94" s="343"/>
      <c r="AZ94" s="343"/>
      <c r="BA94" s="343"/>
      <c r="BB94" s="343"/>
      <c r="BC94" s="343"/>
      <c r="BD94" s="343"/>
      <c r="BE94" s="343"/>
      <c r="BF94" s="343"/>
      <c r="BG94" s="343"/>
      <c r="BH94" s="343"/>
      <c r="BI94" s="343"/>
      <c r="BJ94" s="343"/>
      <c r="BK94" s="343"/>
      <c r="BL94" s="343"/>
      <c r="BM94" s="343"/>
      <c r="BN94" s="343"/>
      <c r="BO94" s="343"/>
      <c r="BP94" s="343"/>
      <c r="BQ94" s="343"/>
      <c r="BR94" s="343"/>
      <c r="BS94" s="343"/>
      <c r="BT94" s="343"/>
      <c r="BU94" s="343"/>
      <c r="BV94" s="343"/>
      <c r="BW94" s="343"/>
      <c r="BX94" s="343"/>
      <c r="BY94" s="343"/>
      <c r="BZ94" s="343"/>
      <c r="CA94" s="343"/>
      <c r="CB94" s="343"/>
      <c r="CC94" s="343"/>
      <c r="CD94" s="343"/>
      <c r="CE94" s="343"/>
    </row>
    <row r="95" spans="1:83" s="20" customFormat="1" ht="15" customHeight="1">
      <c r="B95" s="19" t="s">
        <v>184</v>
      </c>
      <c r="H95" s="10">
        <v>1316.8779999999999</v>
      </c>
      <c r="I95" s="10">
        <v>569.14400000000001</v>
      </c>
      <c r="J95" s="10">
        <v>2936.3739999999998</v>
      </c>
      <c r="K95" s="10">
        <v>122.624</v>
      </c>
      <c r="L95" s="10">
        <v>1551.1189999999999</v>
      </c>
      <c r="M95" s="10">
        <v>3152.9769999999999</v>
      </c>
      <c r="N95" s="10">
        <v>138.13399999999999</v>
      </c>
      <c r="O95" s="10">
        <v>7.181</v>
      </c>
      <c r="P95" s="10">
        <v>731.47500000000002</v>
      </c>
      <c r="Q95" s="10">
        <f>SUM(H95:P95)</f>
        <v>10525.905999999999</v>
      </c>
      <c r="R95" s="424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  <c r="AC95" s="376"/>
      <c r="AD95" s="376"/>
      <c r="AE95" s="376"/>
      <c r="AF95" s="376"/>
      <c r="AG95" s="376"/>
      <c r="AH95" s="376"/>
      <c r="AI95" s="376"/>
      <c r="AJ95" s="376"/>
      <c r="AK95" s="376"/>
      <c r="AL95" s="376"/>
      <c r="AM95" s="376"/>
      <c r="AN95" s="376"/>
      <c r="AO95" s="376"/>
      <c r="AP95" s="376"/>
      <c r="AQ95" s="376"/>
      <c r="AR95" s="376"/>
      <c r="AS95" s="376"/>
      <c r="AT95" s="376"/>
      <c r="AU95" s="376"/>
      <c r="AV95" s="376"/>
      <c r="AW95" s="376"/>
      <c r="AX95" s="376"/>
      <c r="AY95" s="376"/>
      <c r="AZ95" s="376"/>
      <c r="BA95" s="376"/>
      <c r="BB95" s="376"/>
      <c r="BC95" s="376"/>
      <c r="BD95" s="376"/>
      <c r="BE95" s="376"/>
      <c r="BF95" s="376"/>
      <c r="BG95" s="376"/>
      <c r="BH95" s="376"/>
      <c r="BI95" s="376"/>
      <c r="BJ95" s="376"/>
      <c r="BK95" s="376"/>
      <c r="BL95" s="376"/>
      <c r="BM95" s="376"/>
      <c r="BN95" s="376"/>
      <c r="BO95" s="376"/>
      <c r="BP95" s="376"/>
      <c r="BQ95" s="376"/>
      <c r="BR95" s="376"/>
      <c r="BS95" s="376"/>
      <c r="BT95" s="376"/>
      <c r="BU95" s="376"/>
      <c r="BV95" s="376"/>
      <c r="BW95" s="376"/>
      <c r="BX95" s="376"/>
      <c r="BY95" s="376"/>
      <c r="BZ95" s="376"/>
      <c r="CA95" s="376"/>
      <c r="CB95" s="376"/>
      <c r="CC95" s="376"/>
      <c r="CD95" s="376"/>
      <c r="CE95" s="376"/>
    </row>
    <row r="96" spans="1:83" ht="9" customHeight="1">
      <c r="Q96" s="3"/>
    </row>
    <row r="97" spans="1:83" s="75" customFormat="1" ht="15" customHeight="1">
      <c r="A97" s="13"/>
      <c r="B97" s="13" t="s">
        <v>44</v>
      </c>
      <c r="C97" s="13"/>
      <c r="D97" s="13"/>
      <c r="E97" s="13"/>
      <c r="F97" s="13"/>
      <c r="G97" s="13"/>
      <c r="H97" s="2">
        <f>SUM(H98:H100)</f>
        <v>15.811</v>
      </c>
      <c r="I97" s="2">
        <f>SUM(I98:I100)</f>
        <v>2488.0249999999996</v>
      </c>
      <c r="J97" s="2">
        <f t="shared" ref="J97:Q97" si="18">SUM(J98:J100)</f>
        <v>1915.2860000000001</v>
      </c>
      <c r="K97" s="2">
        <f t="shared" si="18"/>
        <v>29.747</v>
      </c>
      <c r="L97" s="2">
        <f t="shared" si="18"/>
        <v>330.71099999999996</v>
      </c>
      <c r="M97" s="2">
        <f t="shared" si="18"/>
        <v>849.86900000000003</v>
      </c>
      <c r="N97" s="2">
        <f t="shared" si="18"/>
        <v>72.573999999999998</v>
      </c>
      <c r="O97" s="2">
        <f t="shared" si="18"/>
        <v>6.6609999999999996</v>
      </c>
      <c r="P97" s="2">
        <f t="shared" si="18"/>
        <v>58.346000000000004</v>
      </c>
      <c r="Q97" s="2">
        <f t="shared" si="18"/>
        <v>5767.03</v>
      </c>
      <c r="R97" s="419"/>
      <c r="S97" s="419"/>
      <c r="T97" s="419"/>
      <c r="U97" s="419"/>
      <c r="V97" s="419"/>
      <c r="W97" s="419"/>
      <c r="X97" s="419"/>
      <c r="Y97" s="419"/>
      <c r="Z97" s="419"/>
      <c r="AA97" s="419"/>
      <c r="AB97" s="419"/>
      <c r="AC97" s="419"/>
      <c r="AD97" s="419"/>
      <c r="AE97" s="419"/>
      <c r="AF97" s="419"/>
      <c r="AG97" s="419"/>
      <c r="AH97" s="419"/>
      <c r="AI97" s="419"/>
      <c r="AJ97" s="419"/>
      <c r="AK97" s="419"/>
      <c r="AL97" s="419"/>
      <c r="AM97" s="419"/>
      <c r="AN97" s="419"/>
      <c r="AO97" s="419"/>
      <c r="AP97" s="419"/>
      <c r="AQ97" s="419"/>
      <c r="AR97" s="419"/>
      <c r="AS97" s="419"/>
      <c r="AT97" s="419"/>
      <c r="AU97" s="419"/>
      <c r="AV97" s="419"/>
      <c r="AW97" s="419"/>
      <c r="AX97" s="419"/>
      <c r="AY97" s="419"/>
      <c r="AZ97" s="419"/>
      <c r="BA97" s="419"/>
      <c r="BB97" s="419"/>
      <c r="BC97" s="419"/>
      <c r="BD97" s="419"/>
      <c r="BE97" s="419"/>
      <c r="BF97" s="419"/>
      <c r="BG97" s="419"/>
      <c r="BH97" s="419"/>
      <c r="BI97" s="419"/>
      <c r="BJ97" s="419"/>
      <c r="BK97" s="419"/>
      <c r="BL97" s="419"/>
      <c r="BM97" s="419"/>
      <c r="BN97" s="419"/>
      <c r="BO97" s="419"/>
      <c r="BP97" s="419"/>
      <c r="BQ97" s="419"/>
      <c r="BR97" s="419"/>
      <c r="BS97" s="419"/>
      <c r="BT97" s="419"/>
      <c r="BU97" s="419"/>
      <c r="BV97" s="419"/>
      <c r="BW97" s="419"/>
      <c r="BX97" s="419"/>
      <c r="BY97" s="419"/>
      <c r="BZ97" s="419"/>
      <c r="CA97" s="419"/>
      <c r="CB97" s="419"/>
      <c r="CC97" s="419"/>
      <c r="CD97" s="419"/>
      <c r="CE97" s="419"/>
    </row>
    <row r="98" spans="1:83" ht="15" customHeight="1">
      <c r="F98" s="15" t="s">
        <v>45</v>
      </c>
      <c r="H98" s="3">
        <v>15.811</v>
      </c>
      <c r="I98" s="3">
        <v>2284.9699999999998</v>
      </c>
      <c r="J98" s="3">
        <v>1686.662</v>
      </c>
      <c r="K98" s="3">
        <v>25.437000000000001</v>
      </c>
      <c r="L98" s="3">
        <v>303.12599999999998</v>
      </c>
      <c r="M98" s="3">
        <v>781.21100000000001</v>
      </c>
      <c r="N98" s="3">
        <v>67.603999999999999</v>
      </c>
      <c r="O98" s="3">
        <v>6.3819999999999997</v>
      </c>
      <c r="P98" s="3">
        <v>55.893000000000001</v>
      </c>
      <c r="Q98" s="3">
        <f t="shared" ref="Q98:Q100" si="19">SUM(H98:P98)</f>
        <v>5227.0960000000005</v>
      </c>
    </row>
    <row r="99" spans="1:83" ht="15" customHeight="1">
      <c r="F99" s="15" t="s">
        <v>46</v>
      </c>
      <c r="H99" s="3">
        <v>0</v>
      </c>
      <c r="I99" s="3">
        <v>198.21899999999999</v>
      </c>
      <c r="J99" s="3">
        <v>207.78700000000001</v>
      </c>
      <c r="K99" s="3">
        <v>1.07</v>
      </c>
      <c r="L99" s="3">
        <v>23.757000000000001</v>
      </c>
      <c r="M99" s="3">
        <v>40.125</v>
      </c>
      <c r="N99" s="3">
        <v>3.4910000000000001</v>
      </c>
      <c r="O99" s="3">
        <v>0.16700000000000001</v>
      </c>
      <c r="P99" s="3">
        <v>2.4529999999999998</v>
      </c>
      <c r="Q99" s="3">
        <f t="shared" si="19"/>
        <v>477.0689999999999</v>
      </c>
      <c r="V99" s="398"/>
    </row>
    <row r="100" spans="1:83" ht="15" customHeight="1">
      <c r="F100" s="15" t="s">
        <v>117</v>
      </c>
      <c r="H100" s="3">
        <v>0</v>
      </c>
      <c r="I100" s="3">
        <v>4.8360000000000003</v>
      </c>
      <c r="J100" s="3">
        <v>20.837</v>
      </c>
      <c r="K100" s="3">
        <v>3.24</v>
      </c>
      <c r="L100" s="3">
        <v>3.8279999999999998</v>
      </c>
      <c r="M100" s="3">
        <v>28.533000000000001</v>
      </c>
      <c r="N100" s="3">
        <v>1.4790000000000001</v>
      </c>
      <c r="O100" s="3">
        <v>0.112</v>
      </c>
      <c r="P100" s="3">
        <v>0</v>
      </c>
      <c r="Q100" s="3">
        <f t="shared" si="19"/>
        <v>62.865000000000009</v>
      </c>
    </row>
    <row r="101" spans="1:83" ht="9" customHeight="1">
      <c r="Q101" s="3"/>
      <c r="V101" s="420"/>
      <c r="W101" s="420"/>
    </row>
    <row r="102" spans="1:83" s="75" customFormat="1" ht="15" customHeight="1">
      <c r="A102" s="13"/>
      <c r="B102" s="13" t="s">
        <v>47</v>
      </c>
      <c r="C102" s="13"/>
      <c r="D102" s="13"/>
      <c r="E102" s="13"/>
      <c r="F102" s="13"/>
      <c r="G102" s="13"/>
      <c r="H102" s="2">
        <v>0</v>
      </c>
      <c r="I102" s="2">
        <v>28.105</v>
      </c>
      <c r="J102" s="2">
        <v>944.95799999999997</v>
      </c>
      <c r="K102" s="2">
        <v>127.187</v>
      </c>
      <c r="L102" s="2">
        <v>62.692999999999998</v>
      </c>
      <c r="M102" s="2">
        <v>249.798</v>
      </c>
      <c r="N102" s="2">
        <v>14.369</v>
      </c>
      <c r="O102" s="2">
        <v>3.423</v>
      </c>
      <c r="P102" s="2">
        <v>14.342000000000001</v>
      </c>
      <c r="Q102" s="2">
        <f t="shared" ref="Q102" si="20">SUM(H102:P102)</f>
        <v>1444.875</v>
      </c>
      <c r="R102" s="419"/>
      <c r="S102" s="419"/>
      <c r="T102" s="419"/>
      <c r="U102" s="419"/>
      <c r="V102" s="421"/>
      <c r="W102" s="421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19"/>
      <c r="AL102" s="419"/>
      <c r="AM102" s="419"/>
      <c r="AN102" s="419"/>
      <c r="AO102" s="419"/>
      <c r="AP102" s="419"/>
      <c r="AQ102" s="419"/>
      <c r="AR102" s="419"/>
      <c r="AS102" s="419"/>
      <c r="AT102" s="419"/>
      <c r="AU102" s="419"/>
      <c r="AV102" s="419"/>
      <c r="AW102" s="419"/>
      <c r="AX102" s="419"/>
      <c r="AY102" s="419"/>
      <c r="AZ102" s="419"/>
      <c r="BA102" s="419"/>
      <c r="BB102" s="419"/>
      <c r="BC102" s="419"/>
      <c r="BD102" s="419"/>
      <c r="BE102" s="419"/>
      <c r="BF102" s="419"/>
      <c r="BG102" s="419"/>
      <c r="BH102" s="419"/>
      <c r="BI102" s="419"/>
      <c r="BJ102" s="419"/>
      <c r="BK102" s="419"/>
      <c r="BL102" s="419"/>
      <c r="BM102" s="419"/>
      <c r="BN102" s="419"/>
      <c r="BO102" s="419"/>
      <c r="BP102" s="419"/>
      <c r="BQ102" s="419"/>
      <c r="BR102" s="419"/>
      <c r="BS102" s="419"/>
      <c r="BT102" s="419"/>
      <c r="BU102" s="419"/>
      <c r="BV102" s="419"/>
      <c r="BW102" s="419"/>
      <c r="BX102" s="419"/>
      <c r="BY102" s="419"/>
      <c r="BZ102" s="419"/>
      <c r="CA102" s="419"/>
      <c r="CB102" s="419"/>
      <c r="CC102" s="419"/>
      <c r="CD102" s="419"/>
      <c r="CE102" s="419"/>
    </row>
    <row r="103" spans="1:83" ht="9" customHeight="1"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V103" s="418"/>
      <c r="W103" s="418"/>
    </row>
    <row r="104" spans="1:83" s="13" customFormat="1" ht="15" customHeight="1">
      <c r="B104" s="21" t="s">
        <v>137</v>
      </c>
      <c r="C104" s="21"/>
      <c r="D104" s="21"/>
      <c r="E104" s="21"/>
      <c r="H104" s="2">
        <v>24.408000000000001</v>
      </c>
      <c r="I104" s="2">
        <v>7.81</v>
      </c>
      <c r="J104" s="2">
        <v>0.70599999999999996</v>
      </c>
      <c r="K104" s="2">
        <v>0.95199999999999996</v>
      </c>
      <c r="L104" s="2">
        <v>1.234</v>
      </c>
      <c r="M104" s="2">
        <v>2.6619999999999999</v>
      </c>
      <c r="N104" s="2">
        <v>0.123</v>
      </c>
      <c r="O104" s="2">
        <v>9.7000000000000003E-2</v>
      </c>
      <c r="P104" s="2">
        <v>1.677</v>
      </c>
      <c r="Q104" s="2">
        <f t="shared" ref="Q104" si="21">SUM(H104:P104)</f>
        <v>39.669000000000004</v>
      </c>
      <c r="R104" s="342"/>
      <c r="S104" s="342"/>
      <c r="T104" s="342"/>
      <c r="U104" s="342"/>
      <c r="V104" s="418"/>
      <c r="W104" s="418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  <c r="BC104" s="342"/>
      <c r="BD104" s="342"/>
      <c r="BE104" s="342"/>
      <c r="BF104" s="342"/>
      <c r="BG104" s="342"/>
      <c r="BH104" s="342"/>
      <c r="BI104" s="342"/>
      <c r="BJ104" s="342"/>
      <c r="BK104" s="342"/>
      <c r="BL104" s="342"/>
      <c r="BM104" s="342"/>
      <c r="BN104" s="342"/>
      <c r="BO104" s="342"/>
      <c r="BP104" s="342"/>
      <c r="BQ104" s="342"/>
      <c r="BR104" s="342"/>
      <c r="BS104" s="342"/>
      <c r="BT104" s="342"/>
      <c r="BU104" s="342"/>
      <c r="BV104" s="342"/>
      <c r="BW104" s="342"/>
      <c r="BX104" s="342"/>
      <c r="BY104" s="342"/>
      <c r="BZ104" s="342"/>
      <c r="CA104" s="342"/>
      <c r="CB104" s="342"/>
      <c r="CC104" s="342"/>
      <c r="CD104" s="342"/>
      <c r="CE104" s="342"/>
    </row>
    <row r="105" spans="1:83" s="41" customFormat="1" ht="14.1" customHeight="1">
      <c r="A105" s="22"/>
      <c r="B105" s="16"/>
      <c r="C105" s="16"/>
      <c r="D105" s="16"/>
      <c r="E105" s="16"/>
      <c r="F105" s="22"/>
      <c r="G105" s="22"/>
      <c r="H105" s="23"/>
      <c r="I105" s="23"/>
      <c r="J105" s="23"/>
      <c r="K105" s="23"/>
      <c r="L105" s="23"/>
      <c r="M105" s="23"/>
      <c r="N105" s="23"/>
      <c r="O105" s="23"/>
      <c r="P105" s="23"/>
      <c r="Q105" s="271"/>
      <c r="R105" s="342"/>
      <c r="S105" s="342"/>
      <c r="T105" s="342"/>
      <c r="U105" s="342"/>
      <c r="V105" s="418"/>
      <c r="W105" s="418"/>
      <c r="X105" s="342"/>
      <c r="Y105" s="342"/>
      <c r="Z105" s="342"/>
      <c r="AA105" s="342"/>
      <c r="AB105" s="342"/>
      <c r="AC105" s="342"/>
      <c r="AD105" s="342"/>
      <c r="AE105" s="342"/>
      <c r="AF105" s="342"/>
      <c r="AG105" s="342"/>
      <c r="AH105" s="342"/>
      <c r="AI105" s="342"/>
      <c r="AJ105" s="342"/>
      <c r="AK105" s="342"/>
      <c r="AL105" s="342"/>
      <c r="AM105" s="342"/>
      <c r="AN105" s="342"/>
      <c r="AO105" s="342"/>
      <c r="AP105" s="342"/>
      <c r="AQ105" s="342"/>
      <c r="AR105" s="342"/>
      <c r="AS105" s="342"/>
      <c r="AT105" s="342"/>
      <c r="AU105" s="342"/>
      <c r="AV105" s="342"/>
      <c r="AW105" s="342"/>
      <c r="AX105" s="342"/>
      <c r="AY105" s="342"/>
      <c r="AZ105" s="342"/>
      <c r="BA105" s="342"/>
      <c r="BB105" s="342"/>
      <c r="BC105" s="342"/>
      <c r="BD105" s="342"/>
      <c r="BE105" s="342"/>
      <c r="BF105" s="342"/>
      <c r="BG105" s="342"/>
      <c r="BH105" s="342"/>
      <c r="BI105" s="342"/>
      <c r="BJ105" s="342"/>
      <c r="BK105" s="342"/>
      <c r="BL105" s="342"/>
      <c r="BM105" s="342"/>
      <c r="BN105" s="342"/>
      <c r="BO105" s="342"/>
      <c r="BP105" s="342"/>
      <c r="BQ105" s="342"/>
      <c r="BR105" s="342"/>
      <c r="BS105" s="342"/>
      <c r="BT105" s="342"/>
      <c r="BU105" s="342"/>
      <c r="BV105" s="342"/>
      <c r="BW105" s="342"/>
      <c r="BX105" s="342"/>
      <c r="BY105" s="342"/>
      <c r="BZ105" s="342"/>
      <c r="CA105" s="342"/>
      <c r="CB105" s="342"/>
      <c r="CC105" s="342"/>
      <c r="CD105" s="342"/>
      <c r="CE105" s="342"/>
    </row>
    <row r="106" spans="1:83" s="304" customFormat="1" ht="20.100000000000001" customHeight="1" thickBot="1">
      <c r="A106" s="323"/>
      <c r="B106" s="324" t="s">
        <v>138</v>
      </c>
      <c r="C106" s="323"/>
      <c r="D106" s="295"/>
      <c r="E106" s="295"/>
      <c r="F106" s="295"/>
      <c r="G106" s="325"/>
      <c r="H106" s="298">
        <f t="shared" ref="H106:P106" si="22">SUM(H66+H83+H87+H97+H102+H104)</f>
        <v>11889.043</v>
      </c>
      <c r="I106" s="298">
        <f t="shared" si="22"/>
        <v>21707.277999999998</v>
      </c>
      <c r="J106" s="298">
        <f>SUM(J66+J83+J87+J97+J102+J104)</f>
        <v>82142.528999999995</v>
      </c>
      <c r="K106" s="298">
        <f t="shared" si="22"/>
        <v>2655.4370000000004</v>
      </c>
      <c r="L106" s="298">
        <f t="shared" si="22"/>
        <v>12410.294</v>
      </c>
      <c r="M106" s="298">
        <f t="shared" si="22"/>
        <v>29310.034</v>
      </c>
      <c r="N106" s="298">
        <f t="shared" si="22"/>
        <v>2364.0680000000002</v>
      </c>
      <c r="O106" s="298">
        <f t="shared" si="22"/>
        <v>355.81999999999994</v>
      </c>
      <c r="P106" s="298">
        <f t="shared" si="22"/>
        <v>7386.6739999999982</v>
      </c>
      <c r="Q106" s="326">
        <f>SUM(Q66+Q83+Q87+Q97+Q102+Q104)</f>
        <v>170221.17699999997</v>
      </c>
      <c r="R106" s="425"/>
      <c r="S106" s="342"/>
      <c r="T106" s="342"/>
      <c r="U106" s="342"/>
      <c r="V106" s="421"/>
      <c r="W106" s="421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342"/>
      <c r="AJ106" s="342"/>
      <c r="AK106" s="342"/>
      <c r="AL106" s="342"/>
      <c r="AM106" s="342"/>
      <c r="AN106" s="342"/>
      <c r="AO106" s="342"/>
      <c r="AP106" s="342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2"/>
      <c r="BE106" s="342"/>
      <c r="BF106" s="342"/>
      <c r="BG106" s="342"/>
      <c r="BH106" s="342"/>
      <c r="BI106" s="342"/>
      <c r="BJ106" s="342"/>
      <c r="BK106" s="342"/>
      <c r="BL106" s="342"/>
      <c r="BM106" s="342"/>
      <c r="BN106" s="342"/>
      <c r="BO106" s="342"/>
      <c r="BP106" s="342"/>
      <c r="BQ106" s="342"/>
      <c r="BR106" s="342"/>
      <c r="BS106" s="342"/>
      <c r="BT106" s="342"/>
      <c r="BU106" s="342"/>
      <c r="BV106" s="342"/>
      <c r="BW106" s="342"/>
      <c r="BX106" s="342"/>
      <c r="BY106" s="342"/>
      <c r="BZ106" s="342"/>
      <c r="CA106" s="342"/>
      <c r="CB106" s="342"/>
      <c r="CC106" s="342"/>
      <c r="CD106" s="342"/>
      <c r="CE106" s="342"/>
    </row>
    <row r="107" spans="1:83" s="217" customFormat="1" ht="20.100000000000001" customHeight="1">
      <c r="A107" s="107"/>
      <c r="B107" s="16"/>
      <c r="C107" s="107"/>
      <c r="D107" s="22"/>
      <c r="E107" s="22"/>
      <c r="F107" s="22"/>
      <c r="G107" s="96"/>
      <c r="H107" s="24"/>
      <c r="I107" s="24"/>
      <c r="J107" s="24"/>
      <c r="K107" s="24"/>
      <c r="L107" s="22"/>
      <c r="M107" s="22"/>
      <c r="N107" s="22"/>
      <c r="O107" s="22"/>
      <c r="P107" s="22"/>
      <c r="Q107" s="22"/>
      <c r="R107" s="342"/>
      <c r="S107" s="342"/>
      <c r="T107" s="342"/>
      <c r="U107" s="342"/>
      <c r="V107" s="421"/>
      <c r="W107" s="417"/>
      <c r="X107" s="342"/>
      <c r="Y107" s="342"/>
      <c r="Z107" s="342"/>
      <c r="AA107" s="342"/>
      <c r="AB107" s="342"/>
      <c r="AC107" s="342"/>
      <c r="AD107" s="342"/>
      <c r="AE107" s="342"/>
      <c r="AF107" s="342"/>
      <c r="AG107" s="342"/>
      <c r="AH107" s="342"/>
      <c r="AI107" s="342"/>
      <c r="AJ107" s="342"/>
      <c r="AK107" s="342"/>
      <c r="AL107" s="342"/>
      <c r="AM107" s="342"/>
      <c r="AN107" s="342"/>
      <c r="AO107" s="342"/>
      <c r="AP107" s="342"/>
      <c r="AQ107" s="342"/>
      <c r="AR107" s="342"/>
      <c r="AS107" s="342"/>
      <c r="AT107" s="342"/>
      <c r="AU107" s="342"/>
      <c r="AV107" s="342"/>
      <c r="AW107" s="342"/>
      <c r="AX107" s="342"/>
      <c r="AY107" s="342"/>
      <c r="AZ107" s="342"/>
      <c r="BA107" s="342"/>
      <c r="BB107" s="342"/>
      <c r="BC107" s="342"/>
      <c r="BD107" s="342"/>
      <c r="BE107" s="342"/>
      <c r="BF107" s="342"/>
      <c r="BG107" s="342"/>
      <c r="BH107" s="342"/>
      <c r="BI107" s="342"/>
      <c r="BJ107" s="342"/>
      <c r="BK107" s="342"/>
      <c r="BL107" s="342"/>
      <c r="BM107" s="342"/>
      <c r="BN107" s="342"/>
      <c r="BO107" s="342"/>
      <c r="BP107" s="342"/>
      <c r="BQ107" s="342"/>
      <c r="BR107" s="342"/>
      <c r="BS107" s="342"/>
      <c r="BT107" s="342"/>
      <c r="BU107" s="342"/>
      <c r="BV107" s="342"/>
      <c r="BW107" s="342"/>
      <c r="BX107" s="342"/>
      <c r="BY107" s="342"/>
      <c r="BZ107" s="342"/>
      <c r="CA107" s="342"/>
      <c r="CB107" s="342"/>
      <c r="CC107" s="342"/>
      <c r="CD107" s="342"/>
      <c r="CE107" s="342"/>
    </row>
    <row r="108" spans="1:83" s="216" customFormat="1" ht="6.95" customHeight="1">
      <c r="B108" s="220"/>
      <c r="C108" s="220"/>
      <c r="D108" s="220"/>
      <c r="E108" s="220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343"/>
      <c r="S108" s="343"/>
      <c r="T108" s="343"/>
      <c r="U108" s="343"/>
      <c r="V108" s="422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  <c r="AM108" s="343"/>
      <c r="AN108" s="343"/>
      <c r="AO108" s="343"/>
      <c r="AP108" s="343"/>
      <c r="AQ108" s="343"/>
      <c r="AR108" s="343"/>
      <c r="AS108" s="343"/>
      <c r="AT108" s="343"/>
      <c r="AU108" s="343"/>
      <c r="AV108" s="343"/>
      <c r="AW108" s="343"/>
      <c r="AX108" s="343"/>
      <c r="AY108" s="343"/>
      <c r="AZ108" s="343"/>
      <c r="BA108" s="343"/>
      <c r="BB108" s="343"/>
      <c r="BC108" s="343"/>
      <c r="BD108" s="343"/>
      <c r="BE108" s="343"/>
      <c r="BF108" s="343"/>
      <c r="BG108" s="343"/>
      <c r="BH108" s="343"/>
      <c r="BI108" s="343"/>
      <c r="BJ108" s="343"/>
      <c r="BK108" s="343"/>
      <c r="BL108" s="343"/>
      <c r="BM108" s="343"/>
      <c r="BN108" s="343"/>
      <c r="BO108" s="343"/>
      <c r="BP108" s="343"/>
      <c r="BQ108" s="343"/>
      <c r="BR108" s="343"/>
      <c r="BS108" s="343"/>
      <c r="BT108" s="343"/>
      <c r="BU108" s="343"/>
      <c r="BV108" s="343"/>
      <c r="BW108" s="343"/>
      <c r="BX108" s="343"/>
      <c r="BY108" s="343"/>
      <c r="BZ108" s="343"/>
      <c r="CA108" s="343"/>
      <c r="CB108" s="343"/>
      <c r="CC108" s="343"/>
      <c r="CD108" s="343"/>
      <c r="CE108" s="343"/>
    </row>
    <row r="109" spans="1:83" ht="6.95" customHeight="1">
      <c r="B109" s="16"/>
      <c r="C109" s="16"/>
      <c r="D109" s="16"/>
      <c r="E109" s="16"/>
      <c r="F109" s="17"/>
      <c r="G109" s="17"/>
      <c r="H109" s="9"/>
      <c r="I109" s="9"/>
      <c r="J109" s="9"/>
      <c r="K109" s="9"/>
      <c r="L109" s="9"/>
      <c r="M109" s="9"/>
      <c r="N109" s="9"/>
      <c r="O109" s="9"/>
      <c r="P109" s="9"/>
      <c r="Q109" s="5"/>
    </row>
    <row r="110" spans="1:83" s="41" customFormat="1">
      <c r="B110" s="15"/>
      <c r="C110" s="14" t="s">
        <v>109</v>
      </c>
      <c r="D110" s="14"/>
      <c r="E110" s="14"/>
      <c r="F110" s="15" t="s">
        <v>190</v>
      </c>
      <c r="G110" s="15"/>
      <c r="H110" s="3"/>
      <c r="I110" s="3"/>
      <c r="J110" s="3"/>
      <c r="K110" s="3"/>
      <c r="L110" s="3"/>
      <c r="M110" s="3"/>
      <c r="N110" s="3"/>
      <c r="O110" s="3"/>
      <c r="P110" s="3"/>
      <c r="Q110" s="180"/>
      <c r="R110" s="342"/>
      <c r="S110" s="342"/>
      <c r="T110" s="342"/>
      <c r="U110" s="342"/>
      <c r="V110" s="342"/>
      <c r="W110" s="342"/>
      <c r="X110" s="342"/>
      <c r="Y110" s="342"/>
      <c r="Z110" s="342"/>
      <c r="AA110" s="342"/>
      <c r="AB110" s="342"/>
      <c r="AC110" s="342"/>
      <c r="AD110" s="342"/>
      <c r="AE110" s="342"/>
      <c r="AF110" s="342"/>
      <c r="AG110" s="342"/>
      <c r="AH110" s="342"/>
      <c r="AI110" s="342"/>
      <c r="AJ110" s="342"/>
      <c r="AK110" s="342"/>
      <c r="AL110" s="342"/>
      <c r="AM110" s="342"/>
      <c r="AN110" s="342"/>
      <c r="AO110" s="342"/>
      <c r="AP110" s="342"/>
      <c r="AQ110" s="342"/>
      <c r="AR110" s="342"/>
      <c r="AS110" s="342"/>
      <c r="AT110" s="342"/>
      <c r="AU110" s="342"/>
      <c r="AV110" s="342"/>
      <c r="AW110" s="342"/>
      <c r="AX110" s="342"/>
      <c r="AY110" s="342"/>
      <c r="AZ110" s="342"/>
      <c r="BA110" s="342"/>
      <c r="BB110" s="342"/>
      <c r="BC110" s="342"/>
      <c r="BD110" s="342"/>
      <c r="BE110" s="342"/>
      <c r="BF110" s="342"/>
      <c r="BG110" s="342"/>
      <c r="BH110" s="342"/>
      <c r="BI110" s="342"/>
      <c r="BJ110" s="342"/>
      <c r="BK110" s="342"/>
      <c r="BL110" s="342"/>
      <c r="BM110" s="342"/>
      <c r="BN110" s="342"/>
      <c r="BO110" s="342"/>
      <c r="BP110" s="342"/>
      <c r="BQ110" s="342"/>
      <c r="BR110" s="342"/>
      <c r="BS110" s="342"/>
      <c r="BT110" s="342"/>
      <c r="BU110" s="342"/>
      <c r="BV110" s="342"/>
      <c r="BW110" s="342"/>
      <c r="BX110" s="342"/>
      <c r="BY110" s="342"/>
      <c r="BZ110" s="342"/>
      <c r="CA110" s="342"/>
      <c r="CB110" s="342"/>
      <c r="CC110" s="342"/>
      <c r="CD110" s="342"/>
      <c r="CE110" s="342"/>
    </row>
    <row r="111" spans="1:83" s="104" customFormat="1" ht="19.5" customHeight="1">
      <c r="B111" s="82"/>
      <c r="C111" s="328"/>
      <c r="D111" s="328"/>
      <c r="E111" s="328"/>
      <c r="F111" s="82" t="s">
        <v>189</v>
      </c>
      <c r="G111" s="82"/>
      <c r="H111" s="329"/>
      <c r="I111" s="329"/>
      <c r="J111" s="329"/>
      <c r="K111" s="329"/>
      <c r="L111" s="329"/>
      <c r="M111" s="329"/>
      <c r="N111" s="329"/>
      <c r="O111" s="329"/>
      <c r="P111" s="329"/>
      <c r="Q111" s="330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  <c r="AH111" s="349"/>
      <c r="AI111" s="349"/>
      <c r="AJ111" s="349"/>
      <c r="AK111" s="349"/>
      <c r="AL111" s="349"/>
      <c r="AM111" s="349"/>
      <c r="AN111" s="349"/>
      <c r="AO111" s="349"/>
      <c r="AP111" s="349"/>
      <c r="AQ111" s="349"/>
      <c r="AR111" s="349"/>
      <c r="AS111" s="349"/>
      <c r="AT111" s="349"/>
      <c r="AU111" s="349"/>
      <c r="AV111" s="349"/>
      <c r="AW111" s="349"/>
      <c r="AX111" s="349"/>
      <c r="AY111" s="349"/>
      <c r="AZ111" s="349"/>
      <c r="BA111" s="349"/>
      <c r="BB111" s="349"/>
      <c r="BC111" s="349"/>
      <c r="BD111" s="349"/>
      <c r="BE111" s="349"/>
      <c r="BF111" s="349"/>
      <c r="BG111" s="349"/>
      <c r="BH111" s="349"/>
      <c r="BI111" s="349"/>
      <c r="BJ111" s="349"/>
      <c r="BK111" s="349"/>
      <c r="BL111" s="349"/>
      <c r="BM111" s="349"/>
      <c r="BN111" s="349"/>
      <c r="BO111" s="349"/>
      <c r="BP111" s="349"/>
      <c r="BQ111" s="349"/>
      <c r="BR111" s="349"/>
      <c r="BS111" s="349"/>
      <c r="BT111" s="349"/>
      <c r="BU111" s="349"/>
      <c r="BV111" s="349"/>
      <c r="BW111" s="349"/>
      <c r="BX111" s="349"/>
      <c r="BY111" s="349"/>
      <c r="BZ111" s="349"/>
      <c r="CA111" s="349"/>
      <c r="CB111" s="349"/>
      <c r="CC111" s="349"/>
      <c r="CD111" s="349"/>
      <c r="CE111" s="349"/>
    </row>
    <row r="112" spans="1:83">
      <c r="B112" s="15"/>
      <c r="C112" s="222" t="s">
        <v>108</v>
      </c>
      <c r="D112" s="222"/>
      <c r="E112" s="222"/>
      <c r="F112" s="127" t="s">
        <v>191</v>
      </c>
      <c r="Q112" s="89"/>
    </row>
    <row r="113" spans="1:83">
      <c r="B113" s="15"/>
      <c r="C113" s="222"/>
      <c r="D113" s="222"/>
      <c r="E113" s="222"/>
      <c r="F113" s="331" t="s">
        <v>122</v>
      </c>
      <c r="Q113" s="89"/>
    </row>
    <row r="114" spans="1:83" ht="9" customHeight="1">
      <c r="B114" s="22"/>
      <c r="C114" s="149"/>
      <c r="D114" s="149"/>
      <c r="E114" s="149"/>
      <c r="F114" s="14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</row>
    <row r="115" spans="1:83" s="81" customFormat="1" ht="16.5" customHeight="1">
      <c r="A115" s="472" t="s">
        <v>150</v>
      </c>
      <c r="B115" s="472"/>
      <c r="C115" s="472"/>
      <c r="D115" s="472"/>
      <c r="E115" s="472"/>
      <c r="F115" s="472"/>
      <c r="G115" s="472"/>
      <c r="H115" s="472"/>
      <c r="I115" s="472"/>
      <c r="J115" s="472"/>
      <c r="K115" s="472"/>
      <c r="L115" s="472"/>
      <c r="M115" s="472"/>
      <c r="N115" s="472"/>
      <c r="O115" s="472"/>
      <c r="P115" s="472"/>
      <c r="Q115" s="472"/>
      <c r="R115" s="351"/>
      <c r="S115" s="351"/>
      <c r="T115" s="351"/>
      <c r="U115" s="351"/>
      <c r="V115" s="351"/>
      <c r="W115" s="351"/>
      <c r="X115" s="351"/>
      <c r="Y115" s="351"/>
      <c r="Z115" s="351"/>
      <c r="AA115" s="351"/>
      <c r="AB115" s="351"/>
      <c r="AC115" s="351"/>
      <c r="AD115" s="351"/>
      <c r="AE115" s="351"/>
      <c r="AF115" s="351"/>
      <c r="AG115" s="351"/>
      <c r="AH115" s="351"/>
      <c r="AI115" s="351"/>
      <c r="AJ115" s="351"/>
      <c r="AK115" s="351"/>
      <c r="AL115" s="351"/>
      <c r="AM115" s="351"/>
      <c r="AN115" s="351"/>
      <c r="AO115" s="351"/>
      <c r="AP115" s="351"/>
      <c r="AQ115" s="351"/>
      <c r="AR115" s="351"/>
      <c r="AS115" s="351"/>
      <c r="AT115" s="351"/>
      <c r="AU115" s="351"/>
      <c r="AV115" s="351"/>
      <c r="AW115" s="351"/>
      <c r="AX115" s="351"/>
      <c r="AY115" s="351"/>
      <c r="AZ115" s="351"/>
      <c r="BA115" s="351"/>
      <c r="BB115" s="351"/>
      <c r="BC115" s="351"/>
      <c r="BD115" s="351"/>
      <c r="BE115" s="351"/>
      <c r="BF115" s="351"/>
      <c r="BG115" s="351"/>
      <c r="BH115" s="351"/>
      <c r="BI115" s="351"/>
      <c r="BJ115" s="351"/>
      <c r="BK115" s="351"/>
      <c r="BL115" s="351"/>
      <c r="BM115" s="351"/>
      <c r="BN115" s="351"/>
      <c r="BO115" s="351"/>
      <c r="BP115" s="351"/>
      <c r="BQ115" s="351"/>
      <c r="BR115" s="351"/>
      <c r="BS115" s="351"/>
      <c r="BT115" s="351"/>
      <c r="BU115" s="351"/>
      <c r="BV115" s="351"/>
      <c r="BW115" s="351"/>
      <c r="BX115" s="351"/>
      <c r="BY115" s="351"/>
      <c r="BZ115" s="351"/>
      <c r="CA115" s="351"/>
      <c r="CB115" s="351"/>
      <c r="CC115" s="351"/>
      <c r="CD115" s="351"/>
      <c r="CE115" s="351"/>
    </row>
    <row r="116" spans="1:83" ht="16.5" customHeight="1"/>
    <row r="118" spans="1:83">
      <c r="F118" s="41"/>
    </row>
    <row r="119" spans="1:83">
      <c r="R119" s="426"/>
    </row>
    <row r="120" spans="1:83">
      <c r="F120" s="223"/>
      <c r="Q120" s="85"/>
    </row>
    <row r="121" spans="1:83">
      <c r="F121" s="223"/>
    </row>
    <row r="122" spans="1:83">
      <c r="F122" s="223"/>
    </row>
    <row r="123" spans="1:83">
      <c r="F123" s="223"/>
      <c r="Q123" s="85"/>
    </row>
    <row r="131" spans="17:17">
      <c r="Q131" s="3"/>
    </row>
    <row r="132" spans="17:17">
      <c r="Q132" s="3"/>
    </row>
    <row r="133" spans="17:17">
      <c r="Q133" s="3"/>
    </row>
    <row r="134" spans="17:17">
      <c r="Q134" s="3"/>
    </row>
    <row r="135" spans="17:17">
      <c r="Q135" s="3"/>
    </row>
    <row r="136" spans="17:17">
      <c r="Q136" s="3"/>
    </row>
    <row r="137" spans="17:17">
      <c r="Q137" s="3"/>
    </row>
    <row r="138" spans="17:17">
      <c r="Q138" s="3"/>
    </row>
    <row r="139" spans="17:17">
      <c r="Q139" s="3"/>
    </row>
    <row r="140" spans="17:17">
      <c r="Q140" s="3"/>
    </row>
    <row r="141" spans="17:17">
      <c r="Q141" s="3"/>
    </row>
    <row r="142" spans="17:17">
      <c r="Q142" s="3"/>
    </row>
    <row r="143" spans="17:17">
      <c r="Q143" s="3"/>
    </row>
    <row r="144" spans="17:17">
      <c r="Q144" s="3"/>
    </row>
    <row r="145" spans="17:17">
      <c r="Q145" s="3"/>
    </row>
    <row r="146" spans="17:17">
      <c r="Q146" s="3"/>
    </row>
    <row r="147" spans="17:17">
      <c r="Q147" s="3"/>
    </row>
    <row r="148" spans="17:17">
      <c r="Q148" s="3"/>
    </row>
    <row r="149" spans="17:17">
      <c r="Q149" s="3"/>
    </row>
    <row r="150" spans="17:17">
      <c r="Q150" s="3"/>
    </row>
    <row r="151" spans="17:17">
      <c r="Q151" s="3"/>
    </row>
    <row r="152" spans="17:17">
      <c r="Q152" s="3"/>
    </row>
    <row r="153" spans="17:17">
      <c r="Q153" s="3"/>
    </row>
    <row r="154" spans="17:17">
      <c r="Q154" s="3"/>
    </row>
    <row r="155" spans="17:17">
      <c r="Q155" s="3"/>
    </row>
    <row r="156" spans="17:17">
      <c r="Q156" s="3"/>
    </row>
    <row r="157" spans="17:17">
      <c r="Q157" s="3"/>
    </row>
    <row r="158" spans="17:17">
      <c r="Q158" s="3"/>
    </row>
    <row r="159" spans="17:17">
      <c r="Q159" s="3"/>
    </row>
    <row r="160" spans="17:17">
      <c r="Q160" s="3"/>
    </row>
    <row r="161" spans="17:17">
      <c r="Q161" s="3"/>
    </row>
    <row r="162" spans="17:17">
      <c r="Q162" s="3"/>
    </row>
    <row r="163" spans="17:17">
      <c r="Q163" s="3"/>
    </row>
    <row r="164" spans="17:17">
      <c r="Q164" s="3"/>
    </row>
    <row r="165" spans="17:17">
      <c r="Q165" s="3"/>
    </row>
    <row r="166" spans="17:17">
      <c r="Q166" s="3"/>
    </row>
    <row r="167" spans="17:17">
      <c r="Q167" s="3"/>
    </row>
    <row r="168" spans="17:17">
      <c r="Q168" s="3"/>
    </row>
    <row r="169" spans="17:17">
      <c r="Q169" s="3"/>
    </row>
    <row r="170" spans="17:17">
      <c r="Q170" s="3"/>
    </row>
    <row r="171" spans="17:17">
      <c r="Q171" s="3"/>
    </row>
    <row r="172" spans="17:17">
      <c r="Q172" s="3"/>
    </row>
    <row r="173" spans="17:17">
      <c r="Q173" s="3"/>
    </row>
    <row r="174" spans="17:17">
      <c r="Q174" s="3"/>
    </row>
    <row r="175" spans="17:17">
      <c r="Q175" s="3"/>
    </row>
    <row r="176" spans="17:17">
      <c r="Q176" s="3"/>
    </row>
    <row r="177" spans="17:17">
      <c r="Q177" s="3"/>
    </row>
    <row r="178" spans="17:17">
      <c r="Q178" s="3"/>
    </row>
    <row r="179" spans="17:17">
      <c r="Q179" s="3"/>
    </row>
    <row r="180" spans="17:17">
      <c r="Q180" s="3"/>
    </row>
    <row r="181" spans="17:17">
      <c r="Q181" s="3"/>
    </row>
    <row r="182" spans="17:17">
      <c r="Q182" s="3"/>
    </row>
    <row r="183" spans="17:17">
      <c r="Q183" s="3"/>
    </row>
    <row r="184" spans="17:17">
      <c r="Q184" s="3"/>
    </row>
    <row r="185" spans="17:17">
      <c r="Q185" s="3"/>
    </row>
    <row r="186" spans="17:17">
      <c r="Q186" s="3"/>
    </row>
    <row r="187" spans="17:17">
      <c r="Q187" s="3"/>
    </row>
    <row r="188" spans="17:17">
      <c r="Q188" s="3"/>
    </row>
    <row r="189" spans="17:17">
      <c r="Q189" s="3"/>
    </row>
    <row r="190" spans="17:17">
      <c r="Q190" s="3"/>
    </row>
    <row r="191" spans="17:17">
      <c r="Q191" s="3"/>
    </row>
    <row r="192" spans="17:17">
      <c r="Q192" s="3"/>
    </row>
    <row r="193" spans="17:17">
      <c r="Q193" s="3"/>
    </row>
    <row r="194" spans="17:17">
      <c r="Q194" s="3"/>
    </row>
    <row r="195" spans="17:17">
      <c r="Q195" s="3"/>
    </row>
    <row r="196" spans="17:17">
      <c r="Q196" s="3"/>
    </row>
    <row r="197" spans="17:17">
      <c r="Q197" s="3"/>
    </row>
    <row r="198" spans="17:17">
      <c r="Q198" s="3"/>
    </row>
    <row r="199" spans="17:17">
      <c r="Q199" s="3"/>
    </row>
    <row r="200" spans="17:17">
      <c r="Q200" s="3"/>
    </row>
    <row r="201" spans="17:17">
      <c r="Q201" s="3"/>
    </row>
    <row r="202" spans="17:17">
      <c r="Q202" s="3"/>
    </row>
    <row r="203" spans="17:17">
      <c r="Q203" s="3"/>
    </row>
    <row r="204" spans="17:17">
      <c r="Q204" s="3"/>
    </row>
    <row r="205" spans="17:17">
      <c r="Q205" s="3"/>
    </row>
    <row r="206" spans="17:17">
      <c r="Q206" s="3"/>
    </row>
    <row r="207" spans="17:17">
      <c r="Q207" s="3"/>
    </row>
    <row r="208" spans="17:17">
      <c r="Q208" s="3"/>
    </row>
    <row r="209" spans="17:17">
      <c r="Q209" s="3"/>
    </row>
    <row r="210" spans="17:17">
      <c r="Q210" s="3"/>
    </row>
    <row r="211" spans="17:17">
      <c r="Q211" s="3"/>
    </row>
    <row r="212" spans="17:17">
      <c r="Q212" s="3"/>
    </row>
    <row r="213" spans="17:17">
      <c r="Q213" s="3"/>
    </row>
    <row r="214" spans="17:17">
      <c r="Q214" s="3"/>
    </row>
    <row r="215" spans="17:17">
      <c r="Q215" s="3"/>
    </row>
    <row r="216" spans="17:17">
      <c r="Q216" s="3"/>
    </row>
    <row r="217" spans="17:17">
      <c r="Q217" s="3"/>
    </row>
    <row r="218" spans="17:17">
      <c r="Q218" s="3"/>
    </row>
    <row r="219" spans="17:17">
      <c r="Q219" s="3"/>
    </row>
    <row r="220" spans="17:17">
      <c r="Q220" s="3"/>
    </row>
    <row r="221" spans="17:17">
      <c r="Q221" s="3"/>
    </row>
    <row r="222" spans="17:17">
      <c r="Q222" s="3"/>
    </row>
    <row r="223" spans="17:17">
      <c r="Q223" s="3"/>
    </row>
    <row r="224" spans="17:17">
      <c r="Q224" s="3"/>
    </row>
    <row r="225" spans="17:17">
      <c r="Q225" s="3"/>
    </row>
    <row r="226" spans="17:17">
      <c r="Q226" s="3"/>
    </row>
    <row r="227" spans="17:17">
      <c r="Q227" s="3"/>
    </row>
    <row r="228" spans="17:17">
      <c r="Q228" s="3"/>
    </row>
    <row r="229" spans="17:17">
      <c r="Q229" s="3"/>
    </row>
    <row r="230" spans="17:17">
      <c r="Q230" s="3"/>
    </row>
    <row r="231" spans="17:17">
      <c r="Q231" s="3"/>
    </row>
    <row r="232" spans="17:17">
      <c r="Q232" s="3"/>
    </row>
    <row r="233" spans="17:17">
      <c r="Q233" s="3"/>
    </row>
    <row r="234" spans="17:17">
      <c r="Q234" s="3"/>
    </row>
    <row r="235" spans="17:17">
      <c r="Q235" s="3"/>
    </row>
    <row r="236" spans="17:17">
      <c r="Q236" s="3"/>
    </row>
    <row r="237" spans="17:17">
      <c r="Q237" s="3"/>
    </row>
    <row r="238" spans="17:17">
      <c r="Q238" s="3"/>
    </row>
    <row r="239" spans="17:17">
      <c r="Q239" s="3"/>
    </row>
    <row r="240" spans="17:17">
      <c r="Q240" s="3"/>
    </row>
    <row r="241" spans="17:17">
      <c r="Q241" s="3"/>
    </row>
    <row r="242" spans="17:17">
      <c r="Q242" s="3"/>
    </row>
    <row r="243" spans="17:17">
      <c r="Q243" s="3"/>
    </row>
    <row r="244" spans="17:17">
      <c r="Q244" s="3"/>
    </row>
    <row r="245" spans="17:17">
      <c r="Q245" s="3"/>
    </row>
    <row r="246" spans="17:17">
      <c r="Q246" s="3"/>
    </row>
    <row r="247" spans="17:17">
      <c r="Q247" s="3"/>
    </row>
    <row r="248" spans="17:17">
      <c r="Q248" s="3"/>
    </row>
    <row r="249" spans="17:17">
      <c r="Q249" s="3"/>
    </row>
    <row r="250" spans="17:17">
      <c r="Q250" s="3"/>
    </row>
    <row r="251" spans="17:17">
      <c r="Q251" s="3"/>
    </row>
    <row r="252" spans="17:17">
      <c r="Q252" s="3"/>
    </row>
    <row r="253" spans="17:17">
      <c r="Q253" s="3"/>
    </row>
    <row r="254" spans="17:17">
      <c r="Q254" s="3"/>
    </row>
  </sheetData>
  <sheetProtection algorithmName="SHA-512" hashValue="es4vk9CkDeGOB/NhkK+JFKTM5q/fSyGeapObNphm9tnitgZUoA2akHbC8DneedgTfRVDtyAfa5j5c6JLwNUnIw==" saltValue="oDvDqNaWo/97A85qBGU6tg==" spinCount="100000" sheet="1" objects="1" scenarios="1"/>
  <mergeCells count="12">
    <mergeCell ref="A8:Q8"/>
    <mergeCell ref="F2:L2"/>
    <mergeCell ref="N2:N3"/>
    <mergeCell ref="F3:K3"/>
    <mergeCell ref="P3:Q4"/>
    <mergeCell ref="A2:E3"/>
    <mergeCell ref="A64:Q64"/>
    <mergeCell ref="A115:Q115"/>
    <mergeCell ref="F59:L59"/>
    <mergeCell ref="N59:N60"/>
    <mergeCell ref="F60:K60"/>
    <mergeCell ref="A59:E60"/>
  </mergeCells>
  <printOptions horizontalCentered="1"/>
  <pageMargins left="0.19685039370078741" right="0" top="0.47244094488188981" bottom="0.19685039370078741" header="0.31496062992125984" footer="0.31496062992125984"/>
  <pageSetup paperSize="9" scale="59" fitToHeight="0" orientation="landscape" r:id="rId1"/>
  <rowBreaks count="1" manualBreakCount="1">
    <brk id="57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8072"/>
  </sheetPr>
  <dimension ref="A2:CC123"/>
  <sheetViews>
    <sheetView view="pageBreakPreview" topLeftCell="E1" zoomScale="70" zoomScaleNormal="90" zoomScaleSheetLayoutView="70" workbookViewId="0">
      <selection activeCell="N16" sqref="N16"/>
    </sheetView>
  </sheetViews>
  <sheetFormatPr defaultColWidth="9.140625" defaultRowHeight="15.75"/>
  <cols>
    <col min="1" max="1" width="1.28515625" style="27" customWidth="1"/>
    <col min="2" max="2" width="2.42578125" style="26" customWidth="1"/>
    <col min="3" max="3" width="5.7109375" style="26" customWidth="1"/>
    <col min="4" max="4" width="7.7109375" style="26" customWidth="1"/>
    <col min="5" max="5" width="6" style="26" customWidth="1"/>
    <col min="6" max="6" width="28.85546875" style="27" customWidth="1"/>
    <col min="7" max="7" width="0.85546875" style="27" customWidth="1"/>
    <col min="8" max="8" width="18.7109375" style="28" customWidth="1"/>
    <col min="9" max="9" width="15.7109375" style="28" customWidth="1"/>
    <col min="10" max="11" width="14.7109375" style="28" customWidth="1"/>
    <col min="12" max="12" width="21.28515625" style="28" customWidth="1"/>
    <col min="13" max="16" width="16.7109375" style="28" customWidth="1"/>
    <col min="17" max="17" width="15.7109375" style="252" customWidth="1"/>
    <col min="18" max="18" width="29.42578125" style="379" bestFit="1" customWidth="1"/>
    <col min="19" max="19" width="15.5703125" style="379" bestFit="1" customWidth="1"/>
    <col min="20" max="21" width="9.140625" style="379"/>
    <col min="22" max="23" width="17.5703125" style="379" bestFit="1" customWidth="1"/>
    <col min="24" max="25" width="16.85546875" style="379" bestFit="1" customWidth="1"/>
    <col min="26" max="26" width="14" style="379" bestFit="1" customWidth="1"/>
    <col min="27" max="81" width="9.140625" style="379"/>
    <col min="82" max="16384" width="9.140625" style="27"/>
  </cols>
  <sheetData>
    <row r="2" spans="1:81" s="228" customFormat="1" ht="15" customHeight="1">
      <c r="A2" s="482" t="s">
        <v>229</v>
      </c>
      <c r="B2" s="482"/>
      <c r="C2" s="482"/>
      <c r="D2" s="482"/>
      <c r="E2" s="482"/>
      <c r="F2" s="225" t="s">
        <v>212</v>
      </c>
      <c r="G2" s="38"/>
      <c r="H2" s="39"/>
      <c r="I2" s="39"/>
      <c r="J2" s="39"/>
      <c r="K2" s="39"/>
      <c r="L2" s="39"/>
      <c r="M2" s="226"/>
      <c r="N2" s="227"/>
      <c r="O2" s="227"/>
      <c r="P2" s="38"/>
      <c r="Q2" s="39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430"/>
      <c r="BQ2" s="430"/>
      <c r="BR2" s="430"/>
      <c r="BS2" s="430"/>
      <c r="BT2" s="430"/>
      <c r="BU2" s="430"/>
      <c r="BV2" s="430"/>
      <c r="BW2" s="430"/>
      <c r="BX2" s="430"/>
      <c r="BY2" s="430"/>
      <c r="BZ2" s="430"/>
      <c r="CA2" s="430"/>
      <c r="CB2" s="430"/>
      <c r="CC2" s="430"/>
    </row>
    <row r="3" spans="1:81" s="233" customFormat="1" ht="15" customHeight="1">
      <c r="A3" s="482"/>
      <c r="B3" s="482"/>
      <c r="C3" s="482"/>
      <c r="D3" s="482"/>
      <c r="E3" s="482"/>
      <c r="F3" s="446" t="s">
        <v>213</v>
      </c>
      <c r="G3" s="229"/>
      <c r="H3" s="231"/>
      <c r="I3" s="231"/>
      <c r="J3" s="231"/>
      <c r="K3" s="231"/>
      <c r="L3" s="231"/>
      <c r="M3" s="232"/>
      <c r="N3" s="253"/>
      <c r="O3" s="253"/>
      <c r="P3" s="480"/>
      <c r="Q3" s="480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L3" s="431"/>
      <c r="BM3" s="431"/>
      <c r="BN3" s="431"/>
      <c r="BO3" s="431"/>
      <c r="BP3" s="431"/>
      <c r="BQ3" s="431"/>
      <c r="BR3" s="431"/>
      <c r="BS3" s="431"/>
      <c r="BT3" s="431"/>
      <c r="BU3" s="431"/>
      <c r="BV3" s="431"/>
      <c r="BW3" s="431"/>
      <c r="BX3" s="431"/>
      <c r="BY3" s="431"/>
      <c r="BZ3" s="431"/>
      <c r="CA3" s="431"/>
      <c r="CB3" s="431"/>
      <c r="CC3" s="431"/>
    </row>
    <row r="4" spans="1:81" s="311" customFormat="1" ht="12.75" customHeight="1">
      <c r="B4" s="312"/>
      <c r="C4" s="312"/>
      <c r="D4" s="312"/>
      <c r="E4" s="312"/>
      <c r="H4" s="313"/>
      <c r="I4" s="313"/>
      <c r="J4" s="313"/>
      <c r="K4" s="313"/>
      <c r="L4" s="313"/>
      <c r="M4" s="312"/>
      <c r="N4" s="312"/>
      <c r="P4" s="481"/>
      <c r="Q4" s="481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</row>
    <row r="5" spans="1:81" s="238" customFormat="1" ht="87" customHeight="1">
      <c r="A5" s="234"/>
      <c r="B5" s="235"/>
      <c r="C5" s="235"/>
      <c r="D5" s="235"/>
      <c r="E5" s="235"/>
      <c r="F5" s="234"/>
      <c r="G5" s="234"/>
      <c r="H5" s="236" t="s">
        <v>58</v>
      </c>
      <c r="I5" s="236" t="s">
        <v>14</v>
      </c>
      <c r="J5" s="236" t="s">
        <v>15</v>
      </c>
      <c r="K5" s="236" t="s">
        <v>16</v>
      </c>
      <c r="L5" s="236" t="s">
        <v>19</v>
      </c>
      <c r="M5" s="236" t="s">
        <v>20</v>
      </c>
      <c r="N5" s="236" t="s">
        <v>22</v>
      </c>
      <c r="O5" s="236" t="s">
        <v>23</v>
      </c>
      <c r="P5" s="236" t="s">
        <v>107</v>
      </c>
      <c r="Q5" s="237" t="s">
        <v>71</v>
      </c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</row>
    <row r="6" spans="1:81" s="234" customFormat="1" ht="68.25" customHeight="1">
      <c r="A6" s="239"/>
      <c r="B6" s="240"/>
      <c r="C6" s="240"/>
      <c r="D6" s="240"/>
      <c r="E6" s="240"/>
      <c r="F6" s="241"/>
      <c r="G6" s="239"/>
      <c r="H6" s="242" t="s">
        <v>59</v>
      </c>
      <c r="I6" s="242" t="s">
        <v>3</v>
      </c>
      <c r="J6" s="242" t="s">
        <v>4</v>
      </c>
      <c r="K6" s="242" t="s">
        <v>0</v>
      </c>
      <c r="L6" s="243" t="s">
        <v>8</v>
      </c>
      <c r="M6" s="242" t="s">
        <v>9</v>
      </c>
      <c r="N6" s="242" t="s">
        <v>11</v>
      </c>
      <c r="O6" s="242" t="s">
        <v>12</v>
      </c>
      <c r="P6" s="242" t="s">
        <v>85</v>
      </c>
      <c r="Q6" s="244" t="s">
        <v>84</v>
      </c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</row>
    <row r="7" spans="1:81" s="310" customFormat="1" ht="24.75" customHeight="1">
      <c r="A7" s="478" t="s">
        <v>237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8"/>
      <c r="AV7" s="428"/>
      <c r="AW7" s="428"/>
      <c r="AX7" s="428"/>
      <c r="AY7" s="428"/>
      <c r="AZ7" s="428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8"/>
      <c r="BL7" s="428"/>
      <c r="BM7" s="428"/>
      <c r="BN7" s="428"/>
      <c r="BO7" s="428"/>
      <c r="BP7" s="428"/>
      <c r="BQ7" s="428"/>
      <c r="BR7" s="428"/>
      <c r="BS7" s="428"/>
      <c r="BT7" s="428"/>
      <c r="BU7" s="428"/>
      <c r="BV7" s="428"/>
      <c r="BW7" s="428"/>
      <c r="BX7" s="428"/>
      <c r="BY7" s="428"/>
      <c r="BZ7" s="428"/>
      <c r="CA7" s="428"/>
      <c r="CB7" s="428"/>
      <c r="CC7" s="428"/>
    </row>
    <row r="8" spans="1:81" s="38" customFormat="1" ht="9" customHeight="1">
      <c r="B8" s="29"/>
      <c r="C8" s="29"/>
      <c r="D8" s="29"/>
      <c r="E8" s="29"/>
      <c r="G8" s="39"/>
      <c r="H8" s="246"/>
      <c r="I8" s="246"/>
      <c r="J8" s="246"/>
      <c r="K8" s="246"/>
      <c r="L8" s="246"/>
      <c r="M8" s="246"/>
      <c r="N8" s="246"/>
      <c r="O8" s="246"/>
      <c r="P8" s="39"/>
      <c r="Q8" s="247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429"/>
      <c r="AX8" s="429"/>
      <c r="AY8" s="429"/>
      <c r="AZ8" s="429"/>
      <c r="BA8" s="429"/>
      <c r="BB8" s="429"/>
      <c r="BC8" s="429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29"/>
      <c r="BO8" s="429"/>
      <c r="BP8" s="429"/>
      <c r="BQ8" s="429"/>
      <c r="BR8" s="429"/>
      <c r="BS8" s="429"/>
      <c r="BT8" s="429"/>
      <c r="BU8" s="429"/>
      <c r="BV8" s="429"/>
      <c r="BW8" s="429"/>
      <c r="BX8" s="429"/>
      <c r="BY8" s="429"/>
      <c r="BZ8" s="429"/>
      <c r="CA8" s="429"/>
      <c r="CB8" s="429"/>
      <c r="CC8" s="429"/>
    </row>
    <row r="9" spans="1:81" s="248" customFormat="1" ht="15" customHeight="1">
      <c r="A9" s="25"/>
      <c r="B9" s="25" t="s">
        <v>24</v>
      </c>
      <c r="C9" s="25"/>
      <c r="D9" s="25"/>
      <c r="E9" s="25"/>
      <c r="F9" s="25"/>
      <c r="G9" s="25"/>
      <c r="H9" s="2">
        <f>SUM(H10:H22)</f>
        <v>767.44400000000007</v>
      </c>
      <c r="I9" s="2">
        <f t="shared" ref="I9:P9" si="0">SUM(I10:I22)</f>
        <v>30596.911</v>
      </c>
      <c r="J9" s="2">
        <f t="shared" si="0"/>
        <v>7478.5860000000011</v>
      </c>
      <c r="K9" s="2">
        <f t="shared" si="0"/>
        <v>3041.2440000000001</v>
      </c>
      <c r="L9" s="2">
        <f>SUM(L10:L22)</f>
        <v>8554.226999999999</v>
      </c>
      <c r="M9" s="2">
        <f>SUM(M10:M22)</f>
        <v>14374.989999999998</v>
      </c>
      <c r="N9" s="2">
        <f>SUM(N10:N22)</f>
        <v>2035.5539999999996</v>
      </c>
      <c r="O9" s="2">
        <f>SUM(O10:O22)</f>
        <v>359.82300000000004</v>
      </c>
      <c r="P9" s="2">
        <f t="shared" si="0"/>
        <v>10757.258000000013</v>
      </c>
      <c r="Q9" s="2">
        <f>SUM(Q10:Q22)</f>
        <v>77966.037000000011</v>
      </c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432"/>
      <c r="BC9" s="432"/>
      <c r="BD9" s="432"/>
      <c r="BE9" s="432"/>
      <c r="BF9" s="432"/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</row>
    <row r="10" spans="1:81" ht="15" customHeight="1">
      <c r="F10" s="27" t="s">
        <v>28</v>
      </c>
      <c r="H10" s="3">
        <v>331.81400000000002</v>
      </c>
      <c r="I10" s="3">
        <v>5954.4189999999999</v>
      </c>
      <c r="J10" s="3">
        <v>2793.4609999999998</v>
      </c>
      <c r="K10" s="3">
        <v>669.18700000000001</v>
      </c>
      <c r="L10" s="3">
        <v>5049.3969999999999</v>
      </c>
      <c r="M10" s="3">
        <v>5689.2150000000001</v>
      </c>
      <c r="N10" s="3">
        <v>260.12799999999999</v>
      </c>
      <c r="O10" s="3">
        <v>25.288</v>
      </c>
      <c r="P10" s="3">
        <v>2635.319</v>
      </c>
      <c r="Q10" s="3">
        <f>SUM(H10:P10)</f>
        <v>23408.227999999999</v>
      </c>
      <c r="S10" s="364"/>
      <c r="T10" s="432"/>
      <c r="U10" s="432"/>
      <c r="V10" s="364"/>
      <c r="W10" s="364"/>
      <c r="X10" s="364"/>
      <c r="Y10" s="364"/>
      <c r="Z10" s="364"/>
      <c r="AA10" s="364"/>
      <c r="AB10" s="364"/>
      <c r="AC10" s="364"/>
    </row>
    <row r="11" spans="1:81" ht="15" customHeight="1">
      <c r="F11" s="27" t="s">
        <v>88</v>
      </c>
      <c r="H11" s="3">
        <v>38.024000000000001</v>
      </c>
      <c r="I11" s="3">
        <v>755.35</v>
      </c>
      <c r="J11" s="3">
        <v>353.06599999999997</v>
      </c>
      <c r="K11" s="3">
        <v>355.55099999999999</v>
      </c>
      <c r="L11" s="3">
        <v>1265.143</v>
      </c>
      <c r="M11" s="3">
        <v>1703.223</v>
      </c>
      <c r="N11" s="3">
        <v>818.73</v>
      </c>
      <c r="O11" s="3">
        <v>9.6270000000000007</v>
      </c>
      <c r="P11" s="3">
        <v>947.64999999999952</v>
      </c>
      <c r="Q11" s="3">
        <f>SUM(H11:P11)</f>
        <v>6246.3639999999996</v>
      </c>
      <c r="R11" s="423"/>
      <c r="S11" s="364"/>
      <c r="T11" s="432"/>
      <c r="U11" s="432"/>
      <c r="V11" s="364"/>
      <c r="W11" s="364"/>
      <c r="X11" s="364"/>
      <c r="Y11" s="364"/>
      <c r="Z11" s="364"/>
      <c r="AA11" s="364"/>
      <c r="AB11" s="364"/>
      <c r="AC11" s="364"/>
    </row>
    <row r="12" spans="1:81" ht="15" customHeight="1">
      <c r="F12" s="27" t="s">
        <v>30</v>
      </c>
      <c r="H12" s="3">
        <v>14.967000000000001</v>
      </c>
      <c r="I12" s="3">
        <v>7640.4</v>
      </c>
      <c r="J12" s="3">
        <v>661.11699999999996</v>
      </c>
      <c r="K12" s="3">
        <v>443.00599999999997</v>
      </c>
      <c r="L12" s="3">
        <v>302.87099999999998</v>
      </c>
      <c r="M12" s="3">
        <v>1945.403</v>
      </c>
      <c r="N12" s="3">
        <v>61.728000000000002</v>
      </c>
      <c r="O12" s="3">
        <v>32.31</v>
      </c>
      <c r="P12" s="3">
        <v>1735.6550000000038</v>
      </c>
      <c r="Q12" s="3">
        <f>SUM(H12:P12)</f>
        <v>12837.457</v>
      </c>
      <c r="S12" s="364"/>
      <c r="T12" s="432"/>
      <c r="U12" s="432"/>
      <c r="V12" s="364"/>
      <c r="W12" s="364"/>
      <c r="X12" s="364"/>
      <c r="Y12" s="364"/>
      <c r="Z12" s="364"/>
      <c r="AA12" s="364"/>
      <c r="AB12" s="364"/>
      <c r="AC12" s="364"/>
    </row>
    <row r="13" spans="1:81" ht="15" customHeight="1">
      <c r="F13" s="27" t="s">
        <v>26</v>
      </c>
      <c r="H13" s="3">
        <v>0.11899999999999999</v>
      </c>
      <c r="I13" s="3">
        <v>1634.3209999999999</v>
      </c>
      <c r="J13" s="3">
        <v>885.61699999999996</v>
      </c>
      <c r="K13" s="3">
        <v>322.57</v>
      </c>
      <c r="L13" s="3">
        <v>181.67599999999999</v>
      </c>
      <c r="M13" s="3">
        <v>405.94299999999998</v>
      </c>
      <c r="N13" s="3">
        <v>269.935</v>
      </c>
      <c r="O13" s="3">
        <v>25.762</v>
      </c>
      <c r="P13" s="3">
        <v>346.50099999999981</v>
      </c>
      <c r="Q13" s="3">
        <f>SUM(H13:P13)</f>
        <v>4072.444</v>
      </c>
      <c r="S13" s="364"/>
      <c r="T13" s="432"/>
      <c r="U13" s="432"/>
      <c r="V13" s="364"/>
      <c r="W13" s="364"/>
      <c r="X13" s="364"/>
      <c r="Y13" s="364"/>
      <c r="Z13" s="364"/>
      <c r="AA13" s="364"/>
      <c r="AB13" s="364"/>
      <c r="AC13" s="364"/>
    </row>
    <row r="14" spans="1:81" ht="15" customHeight="1">
      <c r="F14" s="27" t="s">
        <v>31</v>
      </c>
      <c r="H14" s="3">
        <v>94.88</v>
      </c>
      <c r="I14" s="3">
        <v>2718.1179999999999</v>
      </c>
      <c r="J14" s="3">
        <v>465.55200000000002</v>
      </c>
      <c r="K14" s="3">
        <v>71.465999999999994</v>
      </c>
      <c r="L14" s="3">
        <v>346.27300000000002</v>
      </c>
      <c r="M14" s="3">
        <v>1265.6420000000001</v>
      </c>
      <c r="N14" s="3">
        <v>43.148000000000003</v>
      </c>
      <c r="O14" s="3">
        <v>42.796999999999997</v>
      </c>
      <c r="P14" s="3">
        <v>2455.1200000000003</v>
      </c>
      <c r="Q14" s="3">
        <f t="shared" ref="Q14:Q22" si="1">SUM(H14:P14)</f>
        <v>7502.996000000001</v>
      </c>
      <c r="S14" s="364"/>
      <c r="T14" s="432"/>
      <c r="U14" s="432"/>
      <c r="V14" s="364"/>
      <c r="W14" s="364"/>
      <c r="X14" s="364"/>
      <c r="Y14" s="364"/>
      <c r="Z14" s="364"/>
      <c r="AA14" s="364"/>
      <c r="AB14" s="364"/>
      <c r="AC14" s="364"/>
    </row>
    <row r="15" spans="1:81" ht="15" customHeight="1">
      <c r="F15" s="27" t="s">
        <v>29</v>
      </c>
      <c r="H15" s="3">
        <v>0.48</v>
      </c>
      <c r="I15" s="3">
        <v>2759.6480000000001</v>
      </c>
      <c r="J15" s="3">
        <v>397.18900000000002</v>
      </c>
      <c r="K15" s="3">
        <v>705.11099999999999</v>
      </c>
      <c r="L15" s="3">
        <v>73.061999999999998</v>
      </c>
      <c r="M15" s="3">
        <v>527.03599999999994</v>
      </c>
      <c r="N15" s="3">
        <v>24.02</v>
      </c>
      <c r="O15" s="3">
        <v>33.296999999999997</v>
      </c>
      <c r="P15" s="3">
        <v>436.50099999999998</v>
      </c>
      <c r="Q15" s="3">
        <f t="shared" si="1"/>
        <v>4956.3440000000001</v>
      </c>
      <c r="S15" s="364"/>
      <c r="T15" s="432"/>
      <c r="U15" s="432"/>
      <c r="V15" s="364"/>
      <c r="W15" s="364"/>
      <c r="X15" s="364"/>
      <c r="Y15" s="364"/>
      <c r="Z15" s="364"/>
      <c r="AA15" s="364"/>
      <c r="AB15" s="364"/>
      <c r="AC15" s="364"/>
    </row>
    <row r="16" spans="1:81" ht="15" customHeight="1">
      <c r="F16" s="27" t="s">
        <v>34</v>
      </c>
      <c r="H16" s="3">
        <v>0</v>
      </c>
      <c r="I16" s="3">
        <v>1096.9390000000001</v>
      </c>
      <c r="J16" s="3">
        <v>378.37299999999999</v>
      </c>
      <c r="K16" s="3">
        <v>37.307000000000002</v>
      </c>
      <c r="L16" s="3">
        <v>523.62</v>
      </c>
      <c r="M16" s="3">
        <v>584.67700000000002</v>
      </c>
      <c r="N16" s="3">
        <v>60.311999999999998</v>
      </c>
      <c r="O16" s="3">
        <v>16.89</v>
      </c>
      <c r="P16" s="3">
        <v>395.14800000000002</v>
      </c>
      <c r="Q16" s="3">
        <f t="shared" si="1"/>
        <v>3093.2660000000001</v>
      </c>
      <c r="S16" s="364"/>
      <c r="T16" s="432"/>
      <c r="U16" s="432"/>
      <c r="V16" s="364"/>
      <c r="W16" s="364"/>
      <c r="X16" s="364"/>
      <c r="Y16" s="364"/>
      <c r="Z16" s="364"/>
      <c r="AA16" s="364"/>
      <c r="AB16" s="364"/>
      <c r="AC16" s="364"/>
    </row>
    <row r="17" spans="1:81" ht="15" customHeight="1">
      <c r="F17" s="27" t="s">
        <v>32</v>
      </c>
      <c r="H17" s="3">
        <v>0</v>
      </c>
      <c r="I17" s="3">
        <v>2085.7809999999999</v>
      </c>
      <c r="J17" s="3">
        <v>160.828</v>
      </c>
      <c r="K17" s="3">
        <v>259.3</v>
      </c>
      <c r="L17" s="3">
        <v>78.459999999999994</v>
      </c>
      <c r="M17" s="3">
        <v>526.24599999999998</v>
      </c>
      <c r="N17" s="3">
        <v>22.271999999999998</v>
      </c>
      <c r="O17" s="3">
        <v>18.509</v>
      </c>
      <c r="P17" s="3">
        <v>464.60399999999976</v>
      </c>
      <c r="Q17" s="3">
        <f t="shared" si="1"/>
        <v>3616</v>
      </c>
      <c r="S17" s="364"/>
      <c r="T17" s="432"/>
      <c r="U17" s="432"/>
      <c r="V17" s="364"/>
      <c r="W17" s="364"/>
      <c r="X17" s="364"/>
      <c r="Y17" s="364"/>
      <c r="Z17" s="364"/>
      <c r="AA17" s="364"/>
      <c r="AB17" s="364"/>
      <c r="AC17" s="364"/>
    </row>
    <row r="18" spans="1:81" ht="15" customHeight="1">
      <c r="F18" s="27" t="s">
        <v>25</v>
      </c>
      <c r="H18" s="3">
        <v>0</v>
      </c>
      <c r="I18" s="3">
        <v>89.129000000000005</v>
      </c>
      <c r="J18" s="3">
        <v>17.742999999999999</v>
      </c>
      <c r="K18" s="3">
        <v>3.69</v>
      </c>
      <c r="L18" s="3">
        <v>22.824999999999999</v>
      </c>
      <c r="M18" s="3">
        <v>58.191000000000003</v>
      </c>
      <c r="N18" s="3">
        <v>3.4340000000000002</v>
      </c>
      <c r="O18" s="3">
        <v>2.04</v>
      </c>
      <c r="P18" s="3">
        <v>28.575000000000006</v>
      </c>
      <c r="Q18" s="3">
        <f t="shared" si="1"/>
        <v>225.62700000000001</v>
      </c>
      <c r="S18" s="364"/>
      <c r="T18" s="432"/>
      <c r="U18" s="432"/>
      <c r="V18" s="364"/>
      <c r="W18" s="364"/>
      <c r="X18" s="364"/>
      <c r="Y18" s="364"/>
      <c r="Z18" s="364"/>
      <c r="AA18" s="364"/>
      <c r="AB18" s="364"/>
      <c r="AC18" s="364"/>
    </row>
    <row r="19" spans="1:81" ht="15" customHeight="1">
      <c r="F19" s="27" t="s">
        <v>63</v>
      </c>
      <c r="H19" s="3">
        <v>1.694</v>
      </c>
      <c r="I19" s="3">
        <v>2575.6930000000002</v>
      </c>
      <c r="J19" s="3">
        <v>99.813999999999993</v>
      </c>
      <c r="K19" s="3">
        <v>22.347999999999999</v>
      </c>
      <c r="L19" s="3">
        <v>110.748</v>
      </c>
      <c r="M19" s="3">
        <v>282.52499999999998</v>
      </c>
      <c r="N19" s="3">
        <v>16.928999999999998</v>
      </c>
      <c r="O19" s="3">
        <v>12.576000000000001</v>
      </c>
      <c r="P19" s="3">
        <v>536.90899999999976</v>
      </c>
      <c r="Q19" s="3">
        <f t="shared" si="1"/>
        <v>3659.2359999999999</v>
      </c>
      <c r="S19" s="364"/>
      <c r="T19" s="432"/>
      <c r="U19" s="432"/>
      <c r="V19" s="364"/>
      <c r="W19" s="364"/>
      <c r="X19" s="364"/>
      <c r="Y19" s="364"/>
      <c r="Z19" s="364"/>
      <c r="AA19" s="364"/>
      <c r="AB19" s="364"/>
      <c r="AC19" s="364"/>
    </row>
    <row r="20" spans="1:81" ht="15" customHeight="1">
      <c r="F20" s="27" t="s">
        <v>27</v>
      </c>
      <c r="H20" s="3">
        <v>0.53400000000000003</v>
      </c>
      <c r="I20" s="3">
        <v>388.77100000000002</v>
      </c>
      <c r="J20" s="3">
        <v>170.83500000000001</v>
      </c>
      <c r="K20" s="3">
        <v>12.996</v>
      </c>
      <c r="L20" s="3">
        <v>86.094999999999999</v>
      </c>
      <c r="M20" s="3">
        <v>225.107</v>
      </c>
      <c r="N20" s="3">
        <v>30.510999999999999</v>
      </c>
      <c r="O20" s="3">
        <v>7.6340000000000003</v>
      </c>
      <c r="P20" s="3">
        <v>89.888999999999996</v>
      </c>
      <c r="Q20" s="3">
        <f t="shared" si="1"/>
        <v>1012.372</v>
      </c>
      <c r="S20" s="364"/>
      <c r="T20" s="432"/>
      <c r="U20" s="432"/>
      <c r="V20" s="364"/>
      <c r="W20" s="364"/>
      <c r="X20" s="364"/>
      <c r="Y20" s="364"/>
      <c r="Z20" s="364"/>
      <c r="AA20" s="364"/>
      <c r="AB20" s="364"/>
      <c r="AC20" s="364"/>
    </row>
    <row r="21" spans="1:81" ht="15" customHeight="1">
      <c r="F21" s="27" t="s">
        <v>36</v>
      </c>
      <c r="H21" s="3">
        <v>0</v>
      </c>
      <c r="I21" s="3">
        <v>49.637</v>
      </c>
      <c r="J21" s="3">
        <v>54.185000000000002</v>
      </c>
      <c r="K21" s="3">
        <v>3.9929999999999999</v>
      </c>
      <c r="L21" s="3">
        <v>64.319999999999993</v>
      </c>
      <c r="M21" s="3">
        <v>21.724</v>
      </c>
      <c r="N21" s="3">
        <v>21.219000000000001</v>
      </c>
      <c r="O21" s="3">
        <v>1.925</v>
      </c>
      <c r="P21" s="3">
        <v>11.979000000000005</v>
      </c>
      <c r="Q21" s="3">
        <f t="shared" si="1"/>
        <v>228.982</v>
      </c>
      <c r="S21" s="364"/>
      <c r="T21" s="432"/>
      <c r="U21" s="432"/>
      <c r="V21" s="364"/>
      <c r="W21" s="364"/>
      <c r="X21" s="364"/>
      <c r="Y21" s="364"/>
      <c r="Z21" s="364"/>
      <c r="AA21" s="364"/>
      <c r="AB21" s="364"/>
      <c r="AC21" s="364"/>
    </row>
    <row r="22" spans="1:81" ht="15" customHeight="1">
      <c r="F22" s="27" t="s">
        <v>113</v>
      </c>
      <c r="H22" s="3">
        <v>284.93200000000002</v>
      </c>
      <c r="I22" s="3">
        <v>2848.7049999999999</v>
      </c>
      <c r="J22" s="3">
        <v>1040.806</v>
      </c>
      <c r="K22" s="3">
        <v>134.71899999999999</v>
      </c>
      <c r="L22" s="3">
        <v>449.73700000000002</v>
      </c>
      <c r="M22" s="3">
        <v>1140.058</v>
      </c>
      <c r="N22" s="3">
        <v>403.18799999999999</v>
      </c>
      <c r="O22" s="3">
        <v>131.16800000000001</v>
      </c>
      <c r="P22" s="3">
        <v>673.4080000000107</v>
      </c>
      <c r="Q22" s="3">
        <f t="shared" si="1"/>
        <v>7106.7210000000096</v>
      </c>
      <c r="S22" s="364"/>
      <c r="T22" s="432"/>
      <c r="U22" s="432"/>
      <c r="V22" s="364"/>
      <c r="W22" s="364"/>
      <c r="X22" s="364"/>
      <c r="Y22" s="364"/>
      <c r="Z22" s="364"/>
      <c r="AA22" s="364"/>
      <c r="AB22" s="364"/>
      <c r="AC22" s="364"/>
    </row>
    <row r="23" spans="1:81" s="30" customFormat="1" ht="14.1" customHeight="1">
      <c r="B23" s="29"/>
      <c r="C23" s="29"/>
      <c r="D23" s="29"/>
      <c r="E23" s="29"/>
      <c r="H23" s="9"/>
      <c r="I23" s="9"/>
      <c r="J23" s="9"/>
      <c r="K23" s="9"/>
      <c r="L23" s="9"/>
      <c r="M23" s="9"/>
      <c r="N23" s="9"/>
      <c r="O23" s="9"/>
      <c r="P23" s="9"/>
      <c r="Q23" s="9"/>
      <c r="R23" s="379"/>
      <c r="S23" s="364"/>
      <c r="T23" s="432"/>
      <c r="U23" s="432"/>
      <c r="V23" s="364"/>
      <c r="W23" s="364"/>
      <c r="X23" s="364"/>
      <c r="Y23" s="364"/>
      <c r="Z23" s="364"/>
      <c r="AA23" s="364"/>
      <c r="AB23" s="364"/>
      <c r="AC23" s="364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79"/>
      <c r="AV23" s="379"/>
      <c r="AW23" s="379"/>
      <c r="AX23" s="379"/>
      <c r="AY23" s="379"/>
      <c r="AZ23" s="379"/>
      <c r="BA23" s="379"/>
      <c r="BB23" s="379"/>
      <c r="BC23" s="379"/>
      <c r="BD23" s="379"/>
      <c r="BE23" s="379"/>
      <c r="BF23" s="379"/>
      <c r="BG23" s="379"/>
      <c r="BH23" s="379"/>
      <c r="BI23" s="379"/>
      <c r="BJ23" s="379"/>
      <c r="BK23" s="379"/>
      <c r="BL23" s="379"/>
      <c r="BM23" s="379"/>
      <c r="BN23" s="379"/>
      <c r="BO23" s="379"/>
      <c r="BP23" s="379"/>
      <c r="BQ23" s="379"/>
      <c r="BR23" s="379"/>
      <c r="BS23" s="379"/>
      <c r="BT23" s="379"/>
      <c r="BU23" s="379"/>
      <c r="BV23" s="379"/>
      <c r="BW23" s="379"/>
      <c r="BX23" s="379"/>
      <c r="BY23" s="379"/>
      <c r="BZ23" s="379"/>
      <c r="CA23" s="379"/>
      <c r="CB23" s="379"/>
      <c r="CC23" s="379"/>
    </row>
    <row r="24" spans="1:81" s="35" customFormat="1" ht="14.1" customHeight="1">
      <c r="B24" s="33" t="s">
        <v>123</v>
      </c>
      <c r="C24" s="34"/>
      <c r="D24" s="34"/>
      <c r="E24" s="34"/>
      <c r="H24" s="10">
        <v>617.87800000000004</v>
      </c>
      <c r="I24" s="10">
        <v>11707.424999999999</v>
      </c>
      <c r="J24" s="10">
        <v>4390.9660000000003</v>
      </c>
      <c r="K24" s="10">
        <v>1741.21</v>
      </c>
      <c r="L24" s="10">
        <v>5543.4279999999999</v>
      </c>
      <c r="M24" s="10">
        <v>7460.9759999999997</v>
      </c>
      <c r="N24" s="10">
        <v>623.42700000000002</v>
      </c>
      <c r="O24" s="10">
        <v>107.833</v>
      </c>
      <c r="P24" s="10">
        <v>3708.0369999999998</v>
      </c>
      <c r="Q24" s="276">
        <f>SUM(H24:P24)</f>
        <v>35901.179999999993</v>
      </c>
      <c r="R24" s="433"/>
      <c r="S24" s="364"/>
      <c r="T24" s="432"/>
      <c r="U24" s="432"/>
      <c r="V24" s="364"/>
      <c r="W24" s="364"/>
      <c r="X24" s="364"/>
      <c r="Y24" s="364"/>
      <c r="Z24" s="364"/>
      <c r="AA24" s="364"/>
      <c r="AB24" s="364"/>
      <c r="AC24" s="364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3"/>
      <c r="BC24" s="433"/>
      <c r="BD24" s="433"/>
      <c r="BE24" s="433"/>
      <c r="BF24" s="433"/>
      <c r="BG24" s="433"/>
      <c r="BH24" s="433"/>
      <c r="BI24" s="433"/>
      <c r="BJ24" s="433"/>
      <c r="BK24" s="433"/>
      <c r="BL24" s="433"/>
      <c r="BM24" s="433"/>
      <c r="BN24" s="433"/>
      <c r="BO24" s="433"/>
      <c r="BP24" s="433"/>
      <c r="BQ24" s="433"/>
      <c r="BR24" s="433"/>
      <c r="BS24" s="433"/>
      <c r="BT24" s="433"/>
      <c r="BU24" s="433"/>
      <c r="BV24" s="433"/>
      <c r="BW24" s="433"/>
      <c r="BX24" s="433"/>
      <c r="BY24" s="433"/>
      <c r="BZ24" s="433"/>
      <c r="CA24" s="433"/>
      <c r="CB24" s="433"/>
      <c r="CC24" s="433"/>
    </row>
    <row r="25" spans="1:81" ht="9" customHeight="1">
      <c r="H25" s="3"/>
      <c r="I25" s="3"/>
      <c r="J25" s="3"/>
      <c r="K25" s="3"/>
      <c r="L25" s="3"/>
      <c r="M25" s="3"/>
      <c r="N25" s="3"/>
      <c r="O25" s="3"/>
      <c r="P25" s="3"/>
      <c r="Q25" s="11"/>
      <c r="S25" s="364"/>
      <c r="T25" s="432"/>
      <c r="U25" s="432"/>
      <c r="V25" s="364"/>
      <c r="W25" s="364"/>
      <c r="X25" s="364"/>
      <c r="Y25" s="364"/>
      <c r="Z25" s="364"/>
      <c r="AA25" s="364"/>
      <c r="AB25" s="364"/>
      <c r="AC25" s="364"/>
    </row>
    <row r="26" spans="1:81" s="248" customFormat="1" ht="15" customHeight="1">
      <c r="A26" s="36"/>
      <c r="B26" s="36" t="s">
        <v>124</v>
      </c>
      <c r="C26" s="36"/>
      <c r="D26" s="36"/>
      <c r="E26" s="36"/>
      <c r="F26" s="36"/>
      <c r="G26" s="36"/>
      <c r="H26" s="2">
        <f>SUM(H27:H28)</f>
        <v>36.485999999999997</v>
      </c>
      <c r="I26" s="2">
        <f t="shared" ref="I26:Q26" si="2">SUM(I27:I28)</f>
        <v>4822.7110000000002</v>
      </c>
      <c r="J26" s="2">
        <f t="shared" si="2"/>
        <v>9455.8239999999987</v>
      </c>
      <c r="K26" s="2">
        <f t="shared" si="2"/>
        <v>181.30499999999998</v>
      </c>
      <c r="L26" s="2">
        <f t="shared" si="2"/>
        <v>3821.0330000000004</v>
      </c>
      <c r="M26" s="2">
        <f t="shared" si="2"/>
        <v>7886.8590000000004</v>
      </c>
      <c r="N26" s="2">
        <f t="shared" si="2"/>
        <v>171.63000000000002</v>
      </c>
      <c r="O26" s="2">
        <f t="shared" si="2"/>
        <v>241.02600000000001</v>
      </c>
      <c r="P26" s="2">
        <f t="shared" si="2"/>
        <v>7115.3679999999968</v>
      </c>
      <c r="Q26" s="2">
        <f t="shared" si="2"/>
        <v>33732.241999999998</v>
      </c>
      <c r="R26" s="432"/>
      <c r="S26" s="364"/>
      <c r="T26" s="432"/>
      <c r="U26" s="432"/>
      <c r="V26" s="364"/>
      <c r="W26" s="364"/>
      <c r="X26" s="364"/>
      <c r="Y26" s="364"/>
      <c r="Z26" s="364"/>
      <c r="AA26" s="364"/>
      <c r="AB26" s="364"/>
      <c r="AC26" s="364"/>
      <c r="AD26" s="43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432"/>
      <c r="AR26" s="432"/>
      <c r="AS26" s="432"/>
      <c r="AT26" s="432"/>
      <c r="AU26" s="432"/>
      <c r="AV26" s="432"/>
      <c r="AW26" s="432"/>
      <c r="AX26" s="432"/>
      <c r="AY26" s="432"/>
      <c r="AZ26" s="432"/>
      <c r="BA26" s="432"/>
      <c r="BB26" s="432"/>
      <c r="BC26" s="432"/>
      <c r="BD26" s="432"/>
      <c r="BE26" s="432"/>
      <c r="BF26" s="432"/>
      <c r="BG26" s="432"/>
      <c r="BH26" s="432"/>
      <c r="BI26" s="432"/>
      <c r="BJ26" s="432"/>
      <c r="BK26" s="432"/>
      <c r="BL26" s="432"/>
      <c r="BM26" s="432"/>
      <c r="BN26" s="432"/>
      <c r="BO26" s="432"/>
      <c r="BP26" s="432"/>
      <c r="BQ26" s="432"/>
      <c r="BR26" s="432"/>
      <c r="BS26" s="432"/>
      <c r="BT26" s="432"/>
      <c r="BU26" s="432"/>
      <c r="BV26" s="432"/>
      <c r="BW26" s="432"/>
      <c r="BX26" s="432"/>
      <c r="BY26" s="432"/>
      <c r="BZ26" s="432"/>
      <c r="CA26" s="432"/>
      <c r="CB26" s="432"/>
      <c r="CC26" s="432"/>
    </row>
    <row r="27" spans="1:81" ht="15" customHeight="1">
      <c r="F27" s="27" t="s">
        <v>61</v>
      </c>
      <c r="H27" s="3">
        <v>36.485999999999997</v>
      </c>
      <c r="I27" s="3">
        <v>3614.895</v>
      </c>
      <c r="J27" s="3">
        <v>9356.6049999999996</v>
      </c>
      <c r="K27" s="3">
        <v>151.18799999999999</v>
      </c>
      <c r="L27" s="3">
        <v>3718.6080000000002</v>
      </c>
      <c r="M27" s="3">
        <v>7635.9210000000003</v>
      </c>
      <c r="N27" s="3">
        <v>144.09200000000001</v>
      </c>
      <c r="O27" s="3">
        <v>228.58600000000001</v>
      </c>
      <c r="P27" s="3">
        <v>6634.192</v>
      </c>
      <c r="Q27" s="3">
        <f t="shared" ref="Q27:Q28" si="3">SUM(H27:P27)</f>
        <v>31520.573</v>
      </c>
      <c r="S27" s="364"/>
      <c r="T27" s="432"/>
      <c r="U27" s="432"/>
      <c r="V27" s="364"/>
      <c r="W27" s="364"/>
      <c r="X27" s="364"/>
      <c r="Y27" s="364"/>
      <c r="Z27" s="364"/>
      <c r="AA27" s="364"/>
      <c r="AB27" s="364"/>
      <c r="AC27" s="364"/>
    </row>
    <row r="28" spans="1:81" ht="15" customHeight="1">
      <c r="F28" s="27" t="s">
        <v>125</v>
      </c>
      <c r="H28" s="3">
        <v>0</v>
      </c>
      <c r="I28" s="3">
        <v>1207.816</v>
      </c>
      <c r="J28" s="3">
        <v>99.218999999999994</v>
      </c>
      <c r="K28" s="3">
        <v>30.117000000000001</v>
      </c>
      <c r="L28" s="3">
        <v>102.425</v>
      </c>
      <c r="M28" s="3">
        <v>250.93799999999999</v>
      </c>
      <c r="N28" s="3">
        <v>27.538</v>
      </c>
      <c r="O28" s="3">
        <v>12.44</v>
      </c>
      <c r="P28" s="3">
        <v>481.17599999999658</v>
      </c>
      <c r="Q28" s="3">
        <f t="shared" si="3"/>
        <v>2211.6689999999967</v>
      </c>
      <c r="S28" s="364"/>
      <c r="T28" s="432"/>
      <c r="U28" s="432"/>
      <c r="V28" s="364"/>
      <c r="W28" s="364"/>
      <c r="X28" s="364"/>
      <c r="Y28" s="364"/>
      <c r="Z28" s="364"/>
      <c r="AA28" s="364"/>
      <c r="AB28" s="364"/>
      <c r="AC28" s="364"/>
    </row>
    <row r="29" spans="1:81" ht="9" customHeight="1">
      <c r="H29" s="3"/>
      <c r="I29" s="3"/>
      <c r="J29" s="3"/>
      <c r="K29" s="3"/>
      <c r="L29" s="3"/>
      <c r="M29" s="3"/>
      <c r="N29" s="3"/>
      <c r="O29" s="3"/>
      <c r="P29" s="3"/>
      <c r="Q29" s="3"/>
      <c r="S29" s="364"/>
      <c r="T29" s="432"/>
      <c r="U29" s="432"/>
      <c r="V29" s="364"/>
      <c r="W29" s="364"/>
      <c r="X29" s="364"/>
      <c r="Y29" s="364"/>
      <c r="Z29" s="364"/>
      <c r="AA29" s="364"/>
      <c r="AB29" s="364"/>
      <c r="AC29" s="364"/>
    </row>
    <row r="30" spans="1:81" s="248" customFormat="1" ht="15" customHeight="1">
      <c r="A30" s="36"/>
      <c r="B30" s="36" t="s">
        <v>37</v>
      </c>
      <c r="C30" s="36"/>
      <c r="D30" s="36"/>
      <c r="E30" s="36"/>
      <c r="F30" s="36"/>
      <c r="G30" s="36"/>
      <c r="H30" s="2">
        <f t="shared" ref="H30:Q30" si="4">SUM(H31:H36)</f>
        <v>2.2320000000000002</v>
      </c>
      <c r="I30" s="2">
        <f t="shared" si="4"/>
        <v>3860.7740000000003</v>
      </c>
      <c r="J30" s="2">
        <f t="shared" si="4"/>
        <v>1940.8159999999998</v>
      </c>
      <c r="K30" s="2">
        <f t="shared" si="4"/>
        <v>545.63600000000008</v>
      </c>
      <c r="L30" s="2">
        <f t="shared" si="4"/>
        <v>4124.4120000000003</v>
      </c>
      <c r="M30" s="2">
        <f t="shared" si="4"/>
        <v>6778.2479999999996</v>
      </c>
      <c r="N30" s="2">
        <f t="shared" si="4"/>
        <v>537.83500000000004</v>
      </c>
      <c r="O30" s="2">
        <f t="shared" si="4"/>
        <v>291.75700000000001</v>
      </c>
      <c r="P30" s="2">
        <f t="shared" si="4"/>
        <v>5360.7440000000006</v>
      </c>
      <c r="Q30" s="2">
        <f t="shared" si="4"/>
        <v>23442.454000000002</v>
      </c>
      <c r="R30" s="432"/>
      <c r="S30" s="364"/>
      <c r="T30" s="432"/>
      <c r="U30" s="432"/>
      <c r="V30" s="364"/>
      <c r="W30" s="364"/>
      <c r="X30" s="364"/>
      <c r="Y30" s="364"/>
      <c r="Z30" s="364"/>
      <c r="AA30" s="364"/>
      <c r="AB30" s="364"/>
      <c r="AC30" s="364"/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32"/>
      <c r="AS30" s="432"/>
      <c r="AT30" s="432"/>
      <c r="AU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432"/>
      <c r="BF30" s="432"/>
      <c r="BG30" s="432"/>
      <c r="BH30" s="432"/>
      <c r="BI30" s="432"/>
      <c r="BJ30" s="432"/>
      <c r="BK30" s="432"/>
      <c r="BL30" s="432"/>
      <c r="BM30" s="432"/>
      <c r="BN30" s="432"/>
      <c r="BO30" s="432"/>
      <c r="BP30" s="432"/>
      <c r="BQ30" s="432"/>
      <c r="BR30" s="432"/>
      <c r="BS30" s="432"/>
      <c r="BT30" s="432"/>
      <c r="BU30" s="432"/>
      <c r="BV30" s="432"/>
      <c r="BW30" s="432"/>
      <c r="BX30" s="432"/>
      <c r="BY30" s="432"/>
      <c r="BZ30" s="432"/>
      <c r="CA30" s="432"/>
      <c r="CB30" s="432"/>
      <c r="CC30" s="432"/>
    </row>
    <row r="31" spans="1:81" ht="15" customHeight="1">
      <c r="F31" s="27" t="s">
        <v>62</v>
      </c>
      <c r="H31" s="3">
        <v>0.20799999999999999</v>
      </c>
      <c r="I31" s="3">
        <v>500.822</v>
      </c>
      <c r="J31" s="3">
        <v>1280.299</v>
      </c>
      <c r="K31" s="3">
        <v>64.933999999999997</v>
      </c>
      <c r="L31" s="3">
        <v>1576.3920000000001</v>
      </c>
      <c r="M31" s="3">
        <v>2682.4180000000001</v>
      </c>
      <c r="N31" s="3">
        <v>415.25799999999998</v>
      </c>
      <c r="O31" s="3">
        <v>92.084999999999994</v>
      </c>
      <c r="P31" s="3">
        <v>1960.0199999999998</v>
      </c>
      <c r="Q31" s="3">
        <f t="shared" ref="Q31:Q36" si="5">SUM(H31:P31)</f>
        <v>8572.4359999999997</v>
      </c>
      <c r="S31" s="364"/>
      <c r="T31" s="432"/>
      <c r="U31" s="432"/>
      <c r="V31" s="364"/>
      <c r="W31" s="364"/>
      <c r="X31" s="364"/>
      <c r="Y31" s="364"/>
      <c r="Z31" s="364"/>
      <c r="AA31" s="364"/>
      <c r="AB31" s="364"/>
      <c r="AC31" s="364"/>
    </row>
    <row r="32" spans="1:81" ht="15" customHeight="1">
      <c r="F32" s="27" t="s">
        <v>39</v>
      </c>
      <c r="H32" s="8">
        <v>1.661</v>
      </c>
      <c r="I32" s="3">
        <v>1082.8689999999999</v>
      </c>
      <c r="J32" s="3">
        <v>128.71600000000001</v>
      </c>
      <c r="K32" s="3">
        <v>149.90299999999999</v>
      </c>
      <c r="L32" s="3">
        <v>384.08300000000003</v>
      </c>
      <c r="M32" s="3">
        <v>812.17499999999995</v>
      </c>
      <c r="N32" s="3">
        <v>15.592000000000001</v>
      </c>
      <c r="O32" s="3">
        <v>11.541</v>
      </c>
      <c r="P32" s="3">
        <v>471.08699999999999</v>
      </c>
      <c r="Q32" s="3">
        <f t="shared" si="5"/>
        <v>3057.6270000000004</v>
      </c>
      <c r="S32" s="364"/>
      <c r="T32" s="432"/>
      <c r="U32" s="432"/>
      <c r="V32" s="364"/>
      <c r="W32" s="364"/>
      <c r="X32" s="364"/>
      <c r="Y32" s="364"/>
      <c r="Z32" s="364"/>
      <c r="AA32" s="364"/>
      <c r="AB32" s="364"/>
      <c r="AC32" s="364"/>
    </row>
    <row r="33" spans="1:81" ht="15" customHeight="1">
      <c r="F33" s="27" t="s">
        <v>40</v>
      </c>
      <c r="H33" s="3">
        <v>0.36299999999999999</v>
      </c>
      <c r="I33" s="3">
        <v>214.90100000000001</v>
      </c>
      <c r="J33" s="3">
        <v>132.53399999999999</v>
      </c>
      <c r="K33" s="3">
        <v>64.028999999999996</v>
      </c>
      <c r="L33" s="3">
        <v>750.05499999999995</v>
      </c>
      <c r="M33" s="3">
        <v>788.28899999999999</v>
      </c>
      <c r="N33" s="3">
        <v>20.088000000000001</v>
      </c>
      <c r="O33" s="3">
        <v>12.401999999999999</v>
      </c>
      <c r="P33" s="3">
        <v>392.69799999999981</v>
      </c>
      <c r="Q33" s="3">
        <f t="shared" si="5"/>
        <v>2375.3589999999999</v>
      </c>
      <c r="S33" s="364"/>
      <c r="T33" s="432"/>
      <c r="U33" s="432"/>
      <c r="V33" s="364"/>
      <c r="W33" s="364"/>
      <c r="X33" s="364"/>
      <c r="Y33" s="364"/>
      <c r="Z33" s="364"/>
      <c r="AA33" s="364"/>
      <c r="AB33" s="364"/>
      <c r="AC33" s="364"/>
    </row>
    <row r="34" spans="1:81" ht="15" customHeight="1">
      <c r="F34" s="27" t="s">
        <v>38</v>
      </c>
      <c r="H34" s="3">
        <v>0</v>
      </c>
      <c r="I34" s="3">
        <v>361.59800000000001</v>
      </c>
      <c r="J34" s="3">
        <v>61.521000000000001</v>
      </c>
      <c r="K34" s="3">
        <v>207.364</v>
      </c>
      <c r="L34" s="3">
        <v>335.767</v>
      </c>
      <c r="M34" s="3">
        <v>431.21699999999998</v>
      </c>
      <c r="N34" s="3">
        <v>11.129</v>
      </c>
      <c r="O34" s="3">
        <v>20.673999999999999</v>
      </c>
      <c r="P34" s="3">
        <v>442.613</v>
      </c>
      <c r="Q34" s="3">
        <f t="shared" si="5"/>
        <v>1871.883</v>
      </c>
      <c r="S34" s="364"/>
      <c r="T34" s="432"/>
      <c r="U34" s="432"/>
      <c r="V34" s="364"/>
      <c r="W34" s="364"/>
      <c r="X34" s="364"/>
      <c r="Y34" s="364"/>
      <c r="Z34" s="364"/>
      <c r="AA34" s="364"/>
      <c r="AB34" s="364"/>
      <c r="AC34" s="364"/>
    </row>
    <row r="35" spans="1:81" ht="15" customHeight="1">
      <c r="F35" s="27" t="s">
        <v>43</v>
      </c>
      <c r="H35" s="3">
        <v>0</v>
      </c>
      <c r="I35" s="3">
        <v>295.15899999999999</v>
      </c>
      <c r="J35" s="3">
        <v>34.859000000000002</v>
      </c>
      <c r="K35" s="3">
        <v>5.1269999999999998</v>
      </c>
      <c r="L35" s="3">
        <v>11.805999999999999</v>
      </c>
      <c r="M35" s="3">
        <v>232.52199999999999</v>
      </c>
      <c r="N35" s="3">
        <v>3.7570000000000001</v>
      </c>
      <c r="O35" s="3">
        <v>28.975000000000001</v>
      </c>
      <c r="P35" s="3">
        <v>73.925000000000097</v>
      </c>
      <c r="Q35" s="3">
        <f t="shared" si="5"/>
        <v>686.13</v>
      </c>
      <c r="S35" s="364"/>
      <c r="T35" s="432"/>
      <c r="U35" s="432"/>
      <c r="V35" s="364"/>
      <c r="W35" s="364"/>
      <c r="X35" s="364"/>
      <c r="Y35" s="364"/>
      <c r="Z35" s="364"/>
      <c r="AA35" s="364"/>
      <c r="AB35" s="364"/>
      <c r="AC35" s="364"/>
    </row>
    <row r="36" spans="1:81" ht="15" customHeight="1">
      <c r="F36" s="27" t="s">
        <v>116</v>
      </c>
      <c r="H36" s="9">
        <v>0</v>
      </c>
      <c r="I36" s="9">
        <v>1405.425</v>
      </c>
      <c r="J36" s="9">
        <v>302.887</v>
      </c>
      <c r="K36" s="9">
        <v>54.279000000000003</v>
      </c>
      <c r="L36" s="9">
        <v>1066.309</v>
      </c>
      <c r="M36" s="9">
        <v>1831.627</v>
      </c>
      <c r="N36" s="9">
        <v>72.010999999999996</v>
      </c>
      <c r="O36" s="9">
        <v>126.08</v>
      </c>
      <c r="P36" s="9">
        <v>2020.4010000000003</v>
      </c>
      <c r="Q36" s="3">
        <f t="shared" si="5"/>
        <v>6879.0190000000002</v>
      </c>
      <c r="S36" s="364"/>
      <c r="T36" s="432"/>
      <c r="U36" s="432"/>
      <c r="V36" s="364"/>
      <c r="W36" s="364"/>
      <c r="X36" s="364"/>
      <c r="Y36" s="364"/>
      <c r="Z36" s="364"/>
      <c r="AA36" s="364"/>
      <c r="AB36" s="364"/>
      <c r="AC36" s="364"/>
    </row>
    <row r="37" spans="1:81" s="30" customFormat="1" ht="14.1" customHeight="1">
      <c r="B37" s="29"/>
      <c r="C37" s="29"/>
      <c r="D37" s="29"/>
      <c r="E37" s="29"/>
      <c r="H37" s="9"/>
      <c r="I37" s="9"/>
      <c r="J37" s="9"/>
      <c r="K37" s="9"/>
      <c r="L37" s="9"/>
      <c r="M37" s="9"/>
      <c r="N37" s="9"/>
      <c r="O37" s="9"/>
      <c r="P37" s="9"/>
      <c r="Q37" s="9"/>
      <c r="R37" s="379"/>
      <c r="S37" s="364"/>
      <c r="T37" s="432"/>
      <c r="U37" s="432"/>
      <c r="V37" s="364"/>
      <c r="W37" s="364"/>
      <c r="X37" s="364"/>
      <c r="Y37" s="364"/>
      <c r="Z37" s="364"/>
      <c r="AA37" s="364"/>
      <c r="AB37" s="364"/>
      <c r="AC37" s="364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  <c r="BN37" s="379"/>
      <c r="BO37" s="379"/>
      <c r="BP37" s="379"/>
      <c r="BQ37" s="379"/>
      <c r="BR37" s="379"/>
      <c r="BS37" s="379"/>
      <c r="BT37" s="379"/>
      <c r="BU37" s="379"/>
      <c r="BV37" s="379"/>
      <c r="BW37" s="379"/>
      <c r="BX37" s="379"/>
      <c r="BY37" s="379"/>
      <c r="BZ37" s="379"/>
      <c r="CA37" s="379"/>
      <c r="CB37" s="379"/>
      <c r="CC37" s="379"/>
    </row>
    <row r="38" spans="1:81" s="35" customFormat="1" ht="15" customHeight="1">
      <c r="B38" s="34" t="s">
        <v>184</v>
      </c>
      <c r="H38" s="10">
        <v>2.0249999999999999</v>
      </c>
      <c r="I38" s="10">
        <v>2822.1529999999998</v>
      </c>
      <c r="J38" s="10">
        <v>600.02200000000005</v>
      </c>
      <c r="K38" s="10">
        <v>450.64100000000002</v>
      </c>
      <c r="L38" s="10">
        <v>2208.8449999999998</v>
      </c>
      <c r="M38" s="10">
        <v>3469.3719999999998</v>
      </c>
      <c r="N38" s="10">
        <v>107.676</v>
      </c>
      <c r="O38" s="10">
        <v>117.206</v>
      </c>
      <c r="P38" s="10">
        <v>2301.6819999999998</v>
      </c>
      <c r="Q38" s="10">
        <f t="shared" ref="Q38" si="6">SUM(H38:P38)</f>
        <v>12079.621999999999</v>
      </c>
      <c r="R38" s="434"/>
      <c r="S38" s="364"/>
      <c r="T38" s="432"/>
      <c r="U38" s="432"/>
      <c r="V38" s="364"/>
      <c r="W38" s="364"/>
      <c r="X38" s="364"/>
      <c r="Y38" s="364"/>
      <c r="Z38" s="364"/>
      <c r="AA38" s="364"/>
      <c r="AB38" s="364"/>
      <c r="AC38" s="364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3"/>
      <c r="BE38" s="433"/>
      <c r="BF38" s="433"/>
      <c r="BG38" s="433"/>
      <c r="BH38" s="433"/>
      <c r="BI38" s="433"/>
      <c r="BJ38" s="433"/>
      <c r="BK38" s="433"/>
      <c r="BL38" s="433"/>
      <c r="BM38" s="433"/>
      <c r="BN38" s="433"/>
      <c r="BO38" s="433"/>
      <c r="BP38" s="433"/>
      <c r="BQ38" s="433"/>
      <c r="BR38" s="433"/>
      <c r="BS38" s="433"/>
      <c r="BT38" s="433"/>
      <c r="BU38" s="433"/>
      <c r="BV38" s="433"/>
      <c r="BW38" s="433"/>
      <c r="BX38" s="433"/>
      <c r="BY38" s="433"/>
      <c r="BZ38" s="433"/>
      <c r="CA38" s="433"/>
      <c r="CB38" s="433"/>
      <c r="CC38" s="433"/>
    </row>
    <row r="39" spans="1:81" ht="9" customHeight="1">
      <c r="H39" s="3"/>
      <c r="I39" s="3"/>
      <c r="J39" s="3"/>
      <c r="K39" s="3"/>
      <c r="L39" s="3"/>
      <c r="M39" s="3"/>
      <c r="N39" s="3"/>
      <c r="O39" s="3"/>
      <c r="P39" s="3"/>
      <c r="Q39" s="3"/>
      <c r="S39" s="364"/>
      <c r="T39" s="432"/>
      <c r="U39" s="432"/>
      <c r="V39" s="364"/>
      <c r="W39" s="364"/>
      <c r="X39" s="364"/>
      <c r="Y39" s="364"/>
      <c r="Z39" s="364"/>
      <c r="AA39" s="364"/>
      <c r="AB39" s="364"/>
      <c r="AC39" s="364"/>
    </row>
    <row r="40" spans="1:81" s="248" customFormat="1" ht="15" customHeight="1">
      <c r="A40" s="36"/>
      <c r="B40" s="36" t="s">
        <v>44</v>
      </c>
      <c r="C40" s="36"/>
      <c r="D40" s="36"/>
      <c r="E40" s="36"/>
      <c r="F40" s="36"/>
      <c r="G40" s="36"/>
      <c r="H40" s="2">
        <f>SUM(H41:H43)</f>
        <v>0</v>
      </c>
      <c r="I40" s="2">
        <f>SUM(I41:I43)</f>
        <v>1198.1310000000001</v>
      </c>
      <c r="J40" s="2">
        <f t="shared" ref="J40:Q40" si="7">SUM(J41:J43)</f>
        <v>1075.5999999999999</v>
      </c>
      <c r="K40" s="2">
        <f t="shared" si="7"/>
        <v>43.710999999999999</v>
      </c>
      <c r="L40" s="2">
        <f t="shared" si="7"/>
        <v>235.84100000000001</v>
      </c>
      <c r="M40" s="2">
        <f t="shared" si="7"/>
        <v>641.77300000000002</v>
      </c>
      <c r="N40" s="2">
        <f t="shared" si="7"/>
        <v>128.423</v>
      </c>
      <c r="O40" s="2">
        <f t="shared" si="7"/>
        <v>20.335999999999999</v>
      </c>
      <c r="P40" s="2">
        <f t="shared" si="7"/>
        <v>356.67199999999997</v>
      </c>
      <c r="Q40" s="2">
        <f t="shared" si="7"/>
        <v>3700.4870000000001</v>
      </c>
      <c r="R40" s="432"/>
      <c r="S40" s="364"/>
      <c r="T40" s="432"/>
      <c r="U40" s="432"/>
      <c r="V40" s="364"/>
      <c r="W40" s="432"/>
      <c r="X40" s="364"/>
      <c r="Y40" s="364"/>
      <c r="Z40" s="364"/>
      <c r="AA40" s="364"/>
      <c r="AB40" s="364"/>
      <c r="AC40" s="364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 s="432"/>
      <c r="AW40" s="432"/>
      <c r="AX40" s="432"/>
      <c r="AY40" s="432"/>
      <c r="AZ40" s="432"/>
      <c r="BA40" s="432"/>
      <c r="BB40" s="432"/>
      <c r="BC40" s="432"/>
      <c r="BD40" s="432"/>
      <c r="BE40" s="432"/>
      <c r="BF40" s="432"/>
      <c r="BG40" s="432"/>
      <c r="BH40" s="432"/>
      <c r="BI40" s="432"/>
      <c r="BJ40" s="432"/>
      <c r="BK40" s="432"/>
      <c r="BL40" s="432"/>
      <c r="BM40" s="432"/>
      <c r="BN40" s="432"/>
      <c r="BO40" s="432"/>
      <c r="BP40" s="432"/>
      <c r="BQ40" s="432"/>
      <c r="BR40" s="432"/>
      <c r="BS40" s="432"/>
      <c r="BT40" s="432"/>
      <c r="BU40" s="432"/>
      <c r="BV40" s="432"/>
      <c r="BW40" s="432"/>
      <c r="BX40" s="432"/>
      <c r="BY40" s="432"/>
      <c r="BZ40" s="432"/>
      <c r="CA40" s="432"/>
      <c r="CB40" s="432"/>
      <c r="CC40" s="432"/>
    </row>
    <row r="41" spans="1:81" ht="15" customHeight="1">
      <c r="F41" s="27" t="s">
        <v>45</v>
      </c>
      <c r="H41" s="3">
        <v>0</v>
      </c>
      <c r="I41" s="3">
        <v>960.69299999999998</v>
      </c>
      <c r="J41" s="3">
        <v>960.06399999999996</v>
      </c>
      <c r="K41" s="3">
        <v>42.774999999999999</v>
      </c>
      <c r="L41" s="3">
        <v>212.56200000000001</v>
      </c>
      <c r="M41" s="3">
        <v>608.99400000000003</v>
      </c>
      <c r="N41" s="3">
        <v>119.657</v>
      </c>
      <c r="O41" s="3">
        <v>14.403</v>
      </c>
      <c r="P41" s="3">
        <v>317.762</v>
      </c>
      <c r="Q41" s="3">
        <f t="shared" ref="Q41:Q43" si="8">SUM(H41:P41)</f>
        <v>3236.9100000000003</v>
      </c>
      <c r="S41" s="364"/>
      <c r="T41" s="432"/>
      <c r="U41" s="432"/>
      <c r="V41" s="435"/>
      <c r="X41" s="364"/>
      <c r="Y41" s="364"/>
      <c r="Z41" s="364"/>
      <c r="AA41" s="364"/>
      <c r="AB41" s="364"/>
      <c r="AC41" s="364"/>
    </row>
    <row r="42" spans="1:81" ht="15" customHeight="1">
      <c r="F42" s="27" t="s">
        <v>46</v>
      </c>
      <c r="H42" s="3">
        <v>0</v>
      </c>
      <c r="I42" s="3">
        <v>145.21700000000001</v>
      </c>
      <c r="J42" s="3">
        <v>114.09399999999999</v>
      </c>
      <c r="K42" s="3">
        <v>0.91400000000000003</v>
      </c>
      <c r="L42" s="3">
        <v>22.128</v>
      </c>
      <c r="M42" s="3">
        <v>28.962</v>
      </c>
      <c r="N42" s="3">
        <v>6.5880000000000001</v>
      </c>
      <c r="O42" s="3">
        <v>3.4329999999999998</v>
      </c>
      <c r="P42" s="3">
        <v>29.061</v>
      </c>
      <c r="Q42" s="3">
        <f t="shared" si="8"/>
        <v>350.39699999999999</v>
      </c>
      <c r="S42" s="364"/>
      <c r="T42" s="432"/>
      <c r="U42" s="432"/>
      <c r="V42" s="435"/>
      <c r="X42" s="364"/>
      <c r="Y42" s="364"/>
      <c r="Z42" s="364"/>
      <c r="AA42" s="364"/>
      <c r="AB42" s="364"/>
      <c r="AC42" s="364"/>
    </row>
    <row r="43" spans="1:81" ht="15" customHeight="1">
      <c r="F43" s="27" t="s">
        <v>117</v>
      </c>
      <c r="H43" s="3">
        <v>0</v>
      </c>
      <c r="I43" s="3">
        <v>92.221000000000004</v>
      </c>
      <c r="J43" s="3">
        <v>1.4419999999999999</v>
      </c>
      <c r="K43" s="3">
        <v>2.1999999999999999E-2</v>
      </c>
      <c r="L43" s="3">
        <v>1.151</v>
      </c>
      <c r="M43" s="3">
        <v>3.8170000000000002</v>
      </c>
      <c r="N43" s="3">
        <v>2.1779999999999999</v>
      </c>
      <c r="O43" s="3">
        <v>2.5</v>
      </c>
      <c r="P43" s="3">
        <v>9.8490000000000002</v>
      </c>
      <c r="Q43" s="3">
        <f t="shared" si="8"/>
        <v>113.17999999999999</v>
      </c>
      <c r="S43" s="364"/>
      <c r="T43" s="432"/>
      <c r="U43" s="432"/>
      <c r="V43" s="435"/>
      <c r="X43" s="364"/>
      <c r="Y43" s="364"/>
      <c r="Z43" s="364"/>
      <c r="AA43" s="364"/>
      <c r="AB43" s="364"/>
      <c r="AC43" s="364"/>
    </row>
    <row r="44" spans="1:81" ht="9" customHeight="1">
      <c r="H44" s="3"/>
      <c r="I44" s="3"/>
      <c r="J44" s="3"/>
      <c r="K44" s="3"/>
      <c r="L44" s="3"/>
      <c r="M44" s="3"/>
      <c r="N44" s="3"/>
      <c r="O44" s="3"/>
      <c r="P44" s="3"/>
      <c r="Q44" s="3"/>
      <c r="S44" s="364"/>
      <c r="T44" s="432"/>
      <c r="U44" s="432"/>
      <c r="V44" s="435"/>
      <c r="X44" s="364"/>
      <c r="Y44" s="364"/>
      <c r="Z44" s="364"/>
      <c r="AA44" s="364"/>
      <c r="AB44" s="364"/>
      <c r="AC44" s="364"/>
    </row>
    <row r="45" spans="1:81" s="248" customFormat="1" ht="15" customHeight="1">
      <c r="A45" s="36"/>
      <c r="B45" s="36" t="s">
        <v>47</v>
      </c>
      <c r="C45" s="36"/>
      <c r="D45" s="36"/>
      <c r="E45" s="36"/>
      <c r="F45" s="36"/>
      <c r="G45" s="36"/>
      <c r="H45" s="2">
        <v>0</v>
      </c>
      <c r="I45" s="2">
        <f>510.211+0.00200000000040745</f>
        <v>510.21300000000042</v>
      </c>
      <c r="J45" s="2">
        <f>130.26+0.00100000000384171</f>
        <v>130.26100000000383</v>
      </c>
      <c r="K45" s="2">
        <f>10.998+-0.000999999999748979</f>
        <v>10.99700000000025</v>
      </c>
      <c r="L45" s="2">
        <f>71.931-0.000999999996565748</f>
        <v>71.930000000003432</v>
      </c>
      <c r="M45" s="2">
        <v>161.78800000000001</v>
      </c>
      <c r="N45" s="2">
        <v>18.498000000000001</v>
      </c>
      <c r="O45" s="2">
        <f>20.425+0.00100000000009004</f>
        <v>20.426000000000091</v>
      </c>
      <c r="P45" s="2">
        <f>117.939+0.00100000001839362</f>
        <v>117.94000000001839</v>
      </c>
      <c r="Q45" s="2">
        <f t="shared" ref="Q45" si="9">SUM(H45:P45)</f>
        <v>1042.0530000000265</v>
      </c>
      <c r="R45" s="436"/>
      <c r="S45" s="364"/>
      <c r="T45" s="432"/>
      <c r="U45" s="432"/>
      <c r="V45" s="435"/>
      <c r="W45" s="432"/>
      <c r="X45" s="364"/>
      <c r="Y45" s="364"/>
      <c r="Z45" s="364"/>
      <c r="AA45" s="364"/>
      <c r="AB45" s="364"/>
      <c r="AC45" s="364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2"/>
      <c r="AR45" s="432"/>
      <c r="AS45" s="432"/>
      <c r="AT45" s="432"/>
      <c r="AU45" s="432"/>
      <c r="AV45" s="432"/>
      <c r="AW45" s="432"/>
      <c r="AX45" s="432"/>
      <c r="AY45" s="432"/>
      <c r="AZ45" s="432"/>
      <c r="BA45" s="432"/>
      <c r="BB45" s="432"/>
      <c r="BC45" s="432"/>
      <c r="BD45" s="432"/>
      <c r="BE45" s="432"/>
      <c r="BF45" s="432"/>
      <c r="BG45" s="432"/>
      <c r="BH45" s="432"/>
      <c r="BI45" s="432"/>
      <c r="BJ45" s="432"/>
      <c r="BK45" s="432"/>
      <c r="BL45" s="432"/>
      <c r="BM45" s="432"/>
      <c r="BN45" s="432"/>
      <c r="BO45" s="432"/>
      <c r="BP45" s="432"/>
      <c r="BQ45" s="432"/>
      <c r="BR45" s="432"/>
      <c r="BS45" s="432"/>
      <c r="BT45" s="432"/>
      <c r="BU45" s="432"/>
      <c r="BV45" s="432"/>
      <c r="BW45" s="432"/>
      <c r="BX45" s="432"/>
      <c r="BY45" s="432"/>
      <c r="BZ45" s="432"/>
      <c r="CA45" s="432"/>
      <c r="CB45" s="432"/>
      <c r="CC45" s="432"/>
    </row>
    <row r="46" spans="1:81" ht="9" customHeight="1">
      <c r="H46" s="11"/>
      <c r="I46" s="11"/>
      <c r="J46" s="11"/>
      <c r="K46" s="11"/>
      <c r="L46" s="11"/>
      <c r="M46" s="11"/>
      <c r="N46" s="11"/>
      <c r="O46" s="11"/>
      <c r="P46" s="11"/>
      <c r="Q46" s="11"/>
      <c r="S46" s="364"/>
      <c r="T46" s="432"/>
      <c r="U46" s="432"/>
      <c r="V46" s="435"/>
      <c r="X46" s="364"/>
      <c r="Y46" s="364"/>
      <c r="Z46" s="364"/>
      <c r="AA46" s="364"/>
      <c r="AB46" s="364"/>
      <c r="AC46" s="364"/>
    </row>
    <row r="47" spans="1:81" s="36" customFormat="1" ht="15" customHeight="1">
      <c r="B47" s="37" t="s">
        <v>137</v>
      </c>
      <c r="C47" s="37"/>
      <c r="D47" s="37"/>
      <c r="E47" s="37"/>
      <c r="H47" s="2">
        <v>12.993</v>
      </c>
      <c r="I47" s="2">
        <f>21.309</f>
        <v>21.309000000000001</v>
      </c>
      <c r="J47" s="2">
        <f>128.142</f>
        <v>128.142</v>
      </c>
      <c r="K47" s="2">
        <v>0</v>
      </c>
      <c r="L47" s="2">
        <v>0.61799999999999999</v>
      </c>
      <c r="M47" s="2">
        <v>0.621</v>
      </c>
      <c r="N47" s="2">
        <v>0</v>
      </c>
      <c r="O47" s="288">
        <v>0</v>
      </c>
      <c r="P47" s="2">
        <v>8.4369999999999994</v>
      </c>
      <c r="Q47" s="2">
        <f t="shared" ref="Q47" si="10">SUM(H47:P47)</f>
        <v>172.12</v>
      </c>
      <c r="R47" s="437"/>
      <c r="S47" s="364"/>
      <c r="T47" s="432"/>
      <c r="U47" s="432"/>
      <c r="V47" s="435"/>
      <c r="W47" s="429"/>
      <c r="X47" s="364"/>
      <c r="Y47" s="364"/>
      <c r="Z47" s="364"/>
      <c r="AA47" s="364"/>
      <c r="AB47" s="364"/>
      <c r="AC47" s="364"/>
      <c r="AD47" s="429"/>
      <c r="AE47" s="429"/>
      <c r="AF47" s="429"/>
      <c r="AG47" s="429"/>
      <c r="AH47" s="429"/>
      <c r="AI47" s="429"/>
      <c r="AJ47" s="429"/>
      <c r="AK47" s="429"/>
      <c r="AL47" s="429"/>
      <c r="AM47" s="429"/>
      <c r="AN47" s="429"/>
      <c r="AO47" s="429"/>
      <c r="AP47" s="429"/>
      <c r="AQ47" s="429"/>
      <c r="AR47" s="429"/>
      <c r="AS47" s="429"/>
      <c r="AT47" s="429"/>
      <c r="AU47" s="429"/>
      <c r="AV47" s="429"/>
      <c r="AW47" s="429"/>
      <c r="AX47" s="429"/>
      <c r="AY47" s="429"/>
      <c r="AZ47" s="429"/>
      <c r="BA47" s="429"/>
      <c r="BB47" s="429"/>
      <c r="BC47" s="429"/>
      <c r="BD47" s="429"/>
      <c r="BE47" s="429"/>
      <c r="BF47" s="429"/>
      <c r="BG47" s="429"/>
      <c r="BH47" s="429"/>
      <c r="BI47" s="429"/>
      <c r="BJ47" s="429"/>
      <c r="BK47" s="429"/>
      <c r="BL47" s="429"/>
      <c r="BM47" s="429"/>
      <c r="BN47" s="429"/>
      <c r="BO47" s="429"/>
      <c r="BP47" s="429"/>
      <c r="BQ47" s="429"/>
      <c r="BR47" s="429"/>
      <c r="BS47" s="429"/>
      <c r="BT47" s="429"/>
      <c r="BU47" s="429"/>
      <c r="BV47" s="429"/>
      <c r="BW47" s="429"/>
      <c r="BX47" s="429"/>
      <c r="BY47" s="429"/>
      <c r="BZ47" s="429"/>
      <c r="CA47" s="429"/>
      <c r="CB47" s="429"/>
      <c r="CC47" s="429"/>
    </row>
    <row r="48" spans="1:81" s="249" customFormat="1" ht="14.1" customHeight="1">
      <c r="A48" s="38"/>
      <c r="B48" s="29"/>
      <c r="C48" s="29"/>
      <c r="D48" s="29"/>
      <c r="E48" s="29"/>
      <c r="F48" s="38"/>
      <c r="G48" s="38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29"/>
      <c r="S48" s="364"/>
      <c r="T48" s="432"/>
      <c r="U48" s="432"/>
      <c r="V48" s="435"/>
      <c r="W48" s="429"/>
      <c r="X48" s="364"/>
      <c r="Y48" s="364"/>
      <c r="Z48" s="364"/>
      <c r="AA48" s="364"/>
      <c r="AB48" s="364"/>
      <c r="AC48" s="364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29"/>
      <c r="AY48" s="429"/>
      <c r="AZ48" s="429"/>
      <c r="BA48" s="429"/>
      <c r="BB48" s="429"/>
      <c r="BC48" s="429"/>
      <c r="BD48" s="429"/>
      <c r="BE48" s="429"/>
      <c r="BF48" s="429"/>
      <c r="BG48" s="429"/>
      <c r="BH48" s="429"/>
      <c r="BI48" s="429"/>
      <c r="BJ48" s="429"/>
      <c r="BK48" s="429"/>
      <c r="BL48" s="429"/>
      <c r="BM48" s="429"/>
      <c r="BN48" s="429"/>
      <c r="BO48" s="429"/>
      <c r="BP48" s="429"/>
      <c r="BQ48" s="429"/>
      <c r="BR48" s="429"/>
      <c r="BS48" s="429"/>
      <c r="BT48" s="429"/>
      <c r="BU48" s="429"/>
      <c r="BV48" s="429"/>
      <c r="BW48" s="429"/>
      <c r="BX48" s="429"/>
      <c r="BY48" s="429"/>
      <c r="BZ48" s="429"/>
      <c r="CA48" s="429"/>
      <c r="CB48" s="429"/>
      <c r="CC48" s="429"/>
    </row>
    <row r="49" spans="1:81" s="317" customFormat="1" ht="20.100000000000001" customHeight="1" thickBot="1">
      <c r="A49" s="318"/>
      <c r="B49" s="319" t="s">
        <v>178</v>
      </c>
      <c r="C49" s="318"/>
      <c r="D49" s="314"/>
      <c r="E49" s="314"/>
      <c r="F49" s="314"/>
      <c r="G49" s="320"/>
      <c r="H49" s="315">
        <f t="shared" ref="H49:Q49" si="11">SUM(H9+H26+H30+H40+H45+H47)</f>
        <v>819.15500000000009</v>
      </c>
      <c r="I49" s="321">
        <f t="shared" si="11"/>
        <v>41010.049000000006</v>
      </c>
      <c r="J49" s="321">
        <f t="shared" si="11"/>
        <v>20209.228999999999</v>
      </c>
      <c r="K49" s="321">
        <f t="shared" si="11"/>
        <v>3822.893</v>
      </c>
      <c r="L49" s="315">
        <f>SUM(L9+L26+L30+L40+L45+L47)</f>
        <v>16808.061000000002</v>
      </c>
      <c r="M49" s="315">
        <f>SUM(M9+M26+M30+M40+M45+M47)</f>
        <v>29844.278999999999</v>
      </c>
      <c r="N49" s="315">
        <f>SUM(N9+N26+N30+N40+N45+N47)</f>
        <v>2891.94</v>
      </c>
      <c r="O49" s="315">
        <f>SUM(O9+O26+O30+O40+O45+O47)</f>
        <v>933.36800000000005</v>
      </c>
      <c r="P49" s="316">
        <f t="shared" si="11"/>
        <v>23716.419000000027</v>
      </c>
      <c r="Q49" s="322">
        <f t="shared" si="11"/>
        <v>140055.39300000001</v>
      </c>
      <c r="R49" s="438"/>
      <c r="S49" s="439"/>
      <c r="T49" s="432"/>
      <c r="U49" s="432"/>
      <c r="V49" s="440"/>
      <c r="W49" s="440"/>
      <c r="X49" s="364"/>
      <c r="Y49" s="364"/>
      <c r="Z49" s="364"/>
      <c r="AA49" s="364"/>
      <c r="AB49" s="364"/>
      <c r="AC49" s="364"/>
      <c r="AD49" s="429"/>
      <c r="AE49" s="429"/>
      <c r="AF49" s="429"/>
      <c r="AG49" s="429"/>
      <c r="AH49" s="429"/>
      <c r="AI49" s="429"/>
      <c r="AJ49" s="429"/>
      <c r="AK49" s="429"/>
      <c r="AL49" s="429"/>
      <c r="AM49" s="429"/>
      <c r="AN49" s="429"/>
      <c r="AO49" s="429"/>
      <c r="AP49" s="429"/>
      <c r="AQ49" s="429"/>
      <c r="AR49" s="429"/>
      <c r="AS49" s="429"/>
      <c r="AT49" s="429"/>
      <c r="AU49" s="429"/>
      <c r="AV49" s="429"/>
      <c r="AW49" s="429"/>
      <c r="AX49" s="429"/>
      <c r="AY49" s="429"/>
      <c r="AZ49" s="429"/>
      <c r="BA49" s="429"/>
      <c r="BB49" s="429"/>
      <c r="BC49" s="429"/>
      <c r="BD49" s="429"/>
      <c r="BE49" s="429"/>
      <c r="BF49" s="429"/>
      <c r="BG49" s="429"/>
      <c r="BH49" s="429"/>
      <c r="BI49" s="429"/>
      <c r="BJ49" s="429"/>
      <c r="BK49" s="429"/>
      <c r="BL49" s="429"/>
      <c r="BM49" s="429"/>
      <c r="BN49" s="429"/>
      <c r="BO49" s="429"/>
      <c r="BP49" s="429"/>
      <c r="BQ49" s="429"/>
      <c r="BR49" s="429"/>
      <c r="BS49" s="429"/>
      <c r="BT49" s="429"/>
      <c r="BU49" s="429"/>
      <c r="BV49" s="429"/>
      <c r="BW49" s="429"/>
      <c r="BX49" s="429"/>
      <c r="BY49" s="429"/>
      <c r="BZ49" s="429"/>
      <c r="CA49" s="429"/>
      <c r="CB49" s="429"/>
      <c r="CC49" s="429"/>
    </row>
    <row r="50" spans="1:81" s="250" customFormat="1" ht="20.100000000000001" customHeight="1">
      <c r="A50" s="256"/>
      <c r="B50" s="29"/>
      <c r="C50" s="256"/>
      <c r="D50" s="38"/>
      <c r="E50" s="38"/>
      <c r="F50" s="38"/>
      <c r="G50" s="224"/>
      <c r="H50" s="257"/>
      <c r="I50" s="257"/>
      <c r="J50" s="257"/>
      <c r="K50" s="257"/>
      <c r="L50" s="38"/>
      <c r="M50" s="38"/>
      <c r="N50" s="38"/>
      <c r="O50" s="38"/>
      <c r="P50" s="38"/>
      <c r="Q50" s="38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429"/>
      <c r="AL50" s="429"/>
      <c r="AM50" s="429"/>
      <c r="AN50" s="429"/>
      <c r="AO50" s="429"/>
      <c r="AP50" s="429"/>
      <c r="AQ50" s="429"/>
      <c r="AR50" s="429"/>
      <c r="AS50" s="429"/>
      <c r="AT50" s="429"/>
      <c r="AU50" s="429"/>
      <c r="AV50" s="429"/>
      <c r="AW50" s="429"/>
      <c r="AX50" s="429"/>
      <c r="AY50" s="429"/>
      <c r="AZ50" s="429"/>
      <c r="BA50" s="429"/>
      <c r="BB50" s="429"/>
      <c r="BC50" s="429"/>
      <c r="BD50" s="429"/>
      <c r="BE50" s="429"/>
      <c r="BF50" s="429"/>
      <c r="BG50" s="429"/>
      <c r="BH50" s="429"/>
      <c r="BI50" s="429"/>
      <c r="BJ50" s="429"/>
      <c r="BK50" s="429"/>
      <c r="BL50" s="429"/>
      <c r="BM50" s="429"/>
      <c r="BN50" s="429"/>
      <c r="BO50" s="429"/>
      <c r="BP50" s="429"/>
      <c r="BQ50" s="429"/>
      <c r="BR50" s="429"/>
      <c r="BS50" s="429"/>
      <c r="BT50" s="429"/>
      <c r="BU50" s="429"/>
      <c r="BV50" s="429"/>
      <c r="BW50" s="429"/>
      <c r="BX50" s="429"/>
      <c r="BY50" s="429"/>
      <c r="BZ50" s="429"/>
      <c r="CA50" s="429"/>
      <c r="CB50" s="429"/>
      <c r="CC50" s="429"/>
    </row>
    <row r="51" spans="1:81" s="258" customFormat="1" ht="9" customHeight="1">
      <c r="B51" s="259"/>
      <c r="C51" s="259"/>
      <c r="D51" s="259"/>
      <c r="E51" s="259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  <c r="BR51" s="379"/>
      <c r="BS51" s="379"/>
      <c r="BT51" s="379"/>
      <c r="BU51" s="379"/>
      <c r="BV51" s="379"/>
      <c r="BW51" s="379"/>
      <c r="BX51" s="379"/>
      <c r="BY51" s="379"/>
      <c r="BZ51" s="379"/>
      <c r="CA51" s="379"/>
      <c r="CB51" s="379"/>
      <c r="CC51" s="379"/>
    </row>
    <row r="52" spans="1:81" ht="9" customHeight="1">
      <c r="B52" s="29"/>
      <c r="C52" s="29"/>
      <c r="D52" s="29"/>
      <c r="E52" s="29"/>
      <c r="F52" s="30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2"/>
    </row>
    <row r="53" spans="1:81" s="41" customFormat="1">
      <c r="B53" s="15"/>
      <c r="C53" s="327" t="s">
        <v>109</v>
      </c>
      <c r="D53" s="327"/>
      <c r="E53" s="327"/>
      <c r="F53" s="15" t="s">
        <v>190</v>
      </c>
      <c r="G53" s="15"/>
      <c r="H53" s="3"/>
      <c r="I53" s="3"/>
      <c r="J53" s="3"/>
      <c r="K53" s="3"/>
      <c r="L53" s="3"/>
      <c r="M53" s="3"/>
      <c r="N53" s="3"/>
      <c r="O53" s="3"/>
      <c r="P53" s="3"/>
      <c r="Q53" s="180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/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</row>
    <row r="54" spans="1:81" s="104" customFormat="1" ht="19.5" customHeight="1">
      <c r="B54" s="82"/>
      <c r="C54" s="328"/>
      <c r="D54" s="328"/>
      <c r="E54" s="328"/>
      <c r="F54" s="82" t="s">
        <v>189</v>
      </c>
      <c r="G54" s="82"/>
      <c r="H54" s="329"/>
      <c r="I54" s="329"/>
      <c r="J54" s="329"/>
      <c r="K54" s="329"/>
      <c r="L54" s="329"/>
      <c r="M54" s="329"/>
      <c r="N54" s="329"/>
      <c r="O54" s="329"/>
      <c r="P54" s="329"/>
      <c r="Q54" s="330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  <c r="AS54" s="349"/>
      <c r="AT54" s="349"/>
      <c r="AU54" s="349"/>
      <c r="AV54" s="349"/>
      <c r="AW54" s="349"/>
      <c r="AX54" s="349"/>
      <c r="AY54" s="349"/>
      <c r="AZ54" s="349"/>
      <c r="BA54" s="349"/>
      <c r="BB54" s="349"/>
      <c r="BC54" s="349"/>
      <c r="BD54" s="349"/>
      <c r="BE54" s="349"/>
      <c r="BF54" s="349"/>
      <c r="BG54" s="349"/>
      <c r="BH54" s="349"/>
      <c r="BI54" s="349"/>
      <c r="BJ54" s="349"/>
      <c r="BK54" s="349"/>
      <c r="BL54" s="349"/>
      <c r="BM54" s="349"/>
      <c r="BN54" s="349"/>
      <c r="BO54" s="349"/>
      <c r="BP54" s="349"/>
      <c r="BQ54" s="349"/>
      <c r="BR54" s="349"/>
      <c r="BS54" s="349"/>
      <c r="BT54" s="349"/>
      <c r="BU54" s="349"/>
      <c r="BV54" s="349"/>
      <c r="BW54" s="349"/>
      <c r="BX54" s="349"/>
      <c r="BY54" s="349"/>
      <c r="BZ54" s="349"/>
      <c r="CA54" s="349"/>
      <c r="CB54" s="349"/>
      <c r="CC54" s="349"/>
    </row>
    <row r="55" spans="1:81" s="15" customFormat="1">
      <c r="C55" s="222" t="s">
        <v>108</v>
      </c>
      <c r="D55" s="222"/>
      <c r="E55" s="222"/>
      <c r="F55" s="127" t="s">
        <v>191</v>
      </c>
      <c r="H55" s="3"/>
      <c r="I55" s="3"/>
      <c r="J55" s="3"/>
      <c r="K55" s="3"/>
      <c r="L55" s="3"/>
      <c r="M55" s="3"/>
      <c r="N55" s="3"/>
      <c r="O55" s="3"/>
      <c r="P55" s="3"/>
      <c r="Q55" s="89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  <c r="AV55" s="343"/>
      <c r="AW55" s="343"/>
      <c r="AX55" s="343"/>
      <c r="AY55" s="343"/>
      <c r="AZ55" s="343"/>
      <c r="BA55" s="343"/>
      <c r="BB55" s="343"/>
      <c r="BC55" s="343"/>
      <c r="BD55" s="343"/>
      <c r="BE55" s="343"/>
      <c r="BF55" s="343"/>
      <c r="BG55" s="343"/>
      <c r="BH55" s="343"/>
      <c r="BI55" s="343"/>
      <c r="BJ55" s="343"/>
      <c r="BK55" s="343"/>
      <c r="BL55" s="343"/>
      <c r="BM55" s="343"/>
      <c r="BN55" s="343"/>
      <c r="BO55" s="343"/>
      <c r="BP55" s="343"/>
      <c r="BQ55" s="343"/>
      <c r="BR55" s="343"/>
      <c r="BS55" s="343"/>
      <c r="BT55" s="343"/>
      <c r="BU55" s="343"/>
      <c r="BV55" s="343"/>
      <c r="BW55" s="343"/>
      <c r="BX55" s="343"/>
      <c r="BY55" s="343"/>
      <c r="BZ55" s="343"/>
      <c r="CA55" s="343"/>
      <c r="CB55" s="343"/>
      <c r="CC55" s="343"/>
    </row>
    <row r="56" spans="1:81" s="15" customFormat="1">
      <c r="C56" s="222"/>
      <c r="D56" s="222"/>
      <c r="E56" s="222"/>
      <c r="F56" s="331" t="s">
        <v>122</v>
      </c>
      <c r="H56" s="3"/>
      <c r="I56" s="3"/>
      <c r="J56" s="3"/>
      <c r="K56" s="3"/>
      <c r="L56" s="3"/>
      <c r="M56" s="3"/>
      <c r="N56" s="3"/>
      <c r="O56" s="3"/>
      <c r="P56" s="3"/>
      <c r="Q56" s="89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  <c r="AM56" s="343"/>
      <c r="AN56" s="343"/>
      <c r="AO56" s="343"/>
      <c r="AP56" s="343"/>
      <c r="AQ56" s="343"/>
      <c r="AR56" s="343"/>
      <c r="AS56" s="343"/>
      <c r="AT56" s="343"/>
      <c r="AU56" s="343"/>
      <c r="AV56" s="343"/>
      <c r="AW56" s="343"/>
      <c r="AX56" s="343"/>
      <c r="AY56" s="343"/>
      <c r="AZ56" s="343"/>
      <c r="BA56" s="343"/>
      <c r="BB56" s="343"/>
      <c r="BC56" s="343"/>
      <c r="BD56" s="343"/>
      <c r="BE56" s="343"/>
      <c r="BF56" s="343"/>
      <c r="BG56" s="343"/>
      <c r="BH56" s="343"/>
      <c r="BI56" s="343"/>
      <c r="BJ56" s="343"/>
      <c r="BK56" s="343"/>
      <c r="BL56" s="343"/>
      <c r="BM56" s="343"/>
      <c r="BN56" s="343"/>
      <c r="BO56" s="343"/>
      <c r="BP56" s="343"/>
      <c r="BQ56" s="343"/>
      <c r="BR56" s="343"/>
      <c r="BS56" s="343"/>
      <c r="BT56" s="343"/>
      <c r="BU56" s="343"/>
      <c r="BV56" s="343"/>
      <c r="BW56" s="343"/>
      <c r="BX56" s="343"/>
      <c r="BY56" s="343"/>
      <c r="BZ56" s="343"/>
      <c r="CA56" s="343"/>
      <c r="CB56" s="343"/>
      <c r="CC56" s="343"/>
    </row>
    <row r="57" spans="1:81" ht="12.75" customHeight="1">
      <c r="S57" s="364"/>
      <c r="T57" s="432"/>
      <c r="U57" s="364"/>
      <c r="V57" s="364"/>
      <c r="W57" s="364"/>
      <c r="X57" s="439"/>
      <c r="Y57" s="439"/>
      <c r="Z57" s="364"/>
      <c r="AA57" s="364"/>
      <c r="AB57" s="364"/>
      <c r="AC57" s="364"/>
    </row>
    <row r="58" spans="1:81" s="228" customFormat="1" ht="12.75" customHeight="1">
      <c r="A58" s="482" t="s">
        <v>229</v>
      </c>
      <c r="B58" s="482"/>
      <c r="C58" s="482"/>
      <c r="D58" s="482"/>
      <c r="E58" s="482"/>
      <c r="F58" s="225" t="s">
        <v>214</v>
      </c>
      <c r="G58" s="38"/>
      <c r="H58" s="39"/>
      <c r="I58" s="39"/>
      <c r="J58" s="39"/>
      <c r="K58" s="39"/>
      <c r="L58" s="39"/>
      <c r="M58" s="226"/>
      <c r="N58" s="227"/>
      <c r="O58" s="227"/>
      <c r="P58" s="38"/>
      <c r="Q58" s="39"/>
      <c r="R58" s="430"/>
      <c r="S58" s="364"/>
      <c r="T58" s="432"/>
      <c r="U58" s="364"/>
      <c r="V58" s="364"/>
      <c r="W58" s="364"/>
      <c r="X58" s="364"/>
      <c r="Y58" s="364"/>
      <c r="Z58" s="364"/>
      <c r="AA58" s="364"/>
      <c r="AB58" s="364"/>
      <c r="AC58" s="364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0"/>
      <c r="AT58" s="430"/>
      <c r="AU58" s="430"/>
      <c r="AV58" s="430"/>
      <c r="AW58" s="430"/>
      <c r="AX58" s="430"/>
      <c r="AY58" s="430"/>
      <c r="AZ58" s="430"/>
      <c r="BA58" s="430"/>
      <c r="BB58" s="430"/>
      <c r="BC58" s="430"/>
      <c r="BD58" s="430"/>
      <c r="BE58" s="430"/>
      <c r="BF58" s="430"/>
      <c r="BG58" s="430"/>
      <c r="BH58" s="430"/>
      <c r="BI58" s="430"/>
      <c r="BJ58" s="430"/>
      <c r="BK58" s="430"/>
      <c r="BL58" s="430"/>
      <c r="BM58" s="430"/>
      <c r="BN58" s="430"/>
      <c r="BO58" s="430"/>
      <c r="BP58" s="430"/>
      <c r="BQ58" s="430"/>
      <c r="BR58" s="430"/>
      <c r="BS58" s="430"/>
      <c r="BT58" s="430"/>
      <c r="BU58" s="430"/>
      <c r="BV58" s="430"/>
      <c r="BW58" s="430"/>
      <c r="BX58" s="430"/>
      <c r="BY58" s="430"/>
      <c r="BZ58" s="430"/>
      <c r="CA58" s="430"/>
      <c r="CB58" s="430"/>
      <c r="CC58" s="430"/>
    </row>
    <row r="59" spans="1:81" s="233" customFormat="1" ht="15" customHeight="1">
      <c r="A59" s="482"/>
      <c r="B59" s="482"/>
      <c r="C59" s="482"/>
      <c r="D59" s="482"/>
      <c r="E59" s="482"/>
      <c r="F59" s="230" t="s">
        <v>215</v>
      </c>
      <c r="G59" s="229"/>
      <c r="H59" s="231"/>
      <c r="I59" s="231"/>
      <c r="J59" s="231"/>
      <c r="K59" s="231"/>
      <c r="L59" s="231"/>
      <c r="M59" s="232"/>
      <c r="N59" s="253"/>
      <c r="O59" s="253"/>
      <c r="P59" s="480"/>
      <c r="Q59" s="480"/>
      <c r="R59" s="431"/>
      <c r="S59" s="364"/>
      <c r="T59" s="432"/>
      <c r="U59" s="364"/>
      <c r="V59" s="364"/>
      <c r="W59" s="364"/>
      <c r="X59" s="364"/>
      <c r="Y59" s="364"/>
      <c r="Z59" s="364"/>
      <c r="AA59" s="364"/>
      <c r="AB59" s="364"/>
      <c r="AC59" s="364"/>
      <c r="AD59" s="431"/>
      <c r="AE59" s="431"/>
      <c r="AF59" s="431"/>
      <c r="AG59" s="431"/>
      <c r="AH59" s="431"/>
      <c r="AI59" s="431"/>
      <c r="AJ59" s="431"/>
      <c r="AK59" s="431"/>
      <c r="AL59" s="431"/>
      <c r="AM59" s="431"/>
      <c r="AN59" s="431"/>
      <c r="AO59" s="431"/>
      <c r="AP59" s="431"/>
      <c r="AQ59" s="431"/>
      <c r="AR59" s="431"/>
      <c r="AS59" s="431"/>
      <c r="AT59" s="431"/>
      <c r="AU59" s="431"/>
      <c r="AV59" s="431"/>
      <c r="AW59" s="431"/>
      <c r="AX59" s="431"/>
      <c r="AY59" s="431"/>
      <c r="AZ59" s="431"/>
      <c r="BA59" s="431"/>
      <c r="BB59" s="431"/>
      <c r="BC59" s="431"/>
      <c r="BD59" s="431"/>
      <c r="BE59" s="431"/>
      <c r="BF59" s="431"/>
      <c r="BG59" s="431"/>
      <c r="BH59" s="431"/>
      <c r="BI59" s="431"/>
      <c r="BJ59" s="431"/>
      <c r="BK59" s="431"/>
      <c r="BL59" s="431"/>
      <c r="BM59" s="431"/>
      <c r="BN59" s="431"/>
      <c r="BO59" s="431"/>
      <c r="BP59" s="431"/>
      <c r="BQ59" s="431"/>
      <c r="BR59" s="431"/>
      <c r="BS59" s="431"/>
      <c r="BT59" s="431"/>
      <c r="BU59" s="431"/>
      <c r="BV59" s="431"/>
      <c r="BW59" s="431"/>
      <c r="BX59" s="431"/>
      <c r="BY59" s="431"/>
      <c r="BZ59" s="431"/>
      <c r="CA59" s="431"/>
      <c r="CB59" s="431"/>
      <c r="CC59" s="431"/>
    </row>
    <row r="60" spans="1:81" s="311" customFormat="1" ht="15" customHeight="1">
      <c r="B60" s="312"/>
      <c r="C60" s="312"/>
      <c r="D60" s="312"/>
      <c r="E60" s="312"/>
      <c r="H60" s="313"/>
      <c r="I60" s="313"/>
      <c r="J60" s="313"/>
      <c r="K60" s="313"/>
      <c r="L60" s="313"/>
      <c r="M60" s="312"/>
      <c r="N60" s="312"/>
      <c r="P60" s="481"/>
      <c r="Q60" s="481"/>
      <c r="R60" s="379"/>
      <c r="S60" s="364"/>
      <c r="T60" s="432"/>
      <c r="U60" s="364"/>
      <c r="V60" s="364"/>
      <c r="W60" s="364"/>
      <c r="X60" s="364"/>
      <c r="Y60" s="364"/>
      <c r="Z60" s="364"/>
      <c r="AA60" s="364"/>
      <c r="AB60" s="364"/>
      <c r="AC60" s="364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79"/>
      <c r="AW60" s="379"/>
      <c r="AX60" s="379"/>
      <c r="AY60" s="379"/>
      <c r="AZ60" s="379"/>
      <c r="BA60" s="379"/>
      <c r="BB60" s="379"/>
      <c r="BC60" s="379"/>
      <c r="BD60" s="379"/>
      <c r="BE60" s="379"/>
      <c r="BF60" s="379"/>
      <c r="BG60" s="379"/>
      <c r="BH60" s="379"/>
      <c r="BI60" s="379"/>
      <c r="BJ60" s="379"/>
      <c r="BK60" s="379"/>
      <c r="BL60" s="379"/>
      <c r="BM60" s="379"/>
      <c r="BN60" s="379"/>
      <c r="BO60" s="379"/>
      <c r="BP60" s="379"/>
      <c r="BQ60" s="379"/>
      <c r="BR60" s="379"/>
      <c r="BS60" s="379"/>
      <c r="BT60" s="379"/>
      <c r="BU60" s="379"/>
      <c r="BV60" s="379"/>
      <c r="BW60" s="379"/>
      <c r="BX60" s="379"/>
      <c r="BY60" s="379"/>
      <c r="BZ60" s="379"/>
      <c r="CA60" s="379"/>
      <c r="CB60" s="379"/>
      <c r="CC60" s="379"/>
    </row>
    <row r="61" spans="1:81" s="238" customFormat="1" ht="87" customHeight="1">
      <c r="A61" s="234"/>
      <c r="B61" s="235"/>
      <c r="C61" s="235"/>
      <c r="D61" s="235"/>
      <c r="E61" s="235"/>
      <c r="F61" s="234"/>
      <c r="G61" s="234"/>
      <c r="H61" s="236" t="s">
        <v>58</v>
      </c>
      <c r="I61" s="236" t="s">
        <v>14</v>
      </c>
      <c r="J61" s="236" t="s">
        <v>15</v>
      </c>
      <c r="K61" s="236" t="s">
        <v>16</v>
      </c>
      <c r="L61" s="236" t="s">
        <v>19</v>
      </c>
      <c r="M61" s="236" t="s">
        <v>20</v>
      </c>
      <c r="N61" s="236" t="s">
        <v>22</v>
      </c>
      <c r="O61" s="236" t="s">
        <v>23</v>
      </c>
      <c r="P61" s="236" t="s">
        <v>107</v>
      </c>
      <c r="Q61" s="237" t="s">
        <v>71</v>
      </c>
      <c r="R61" s="427"/>
      <c r="S61" s="364"/>
      <c r="T61" s="432"/>
      <c r="U61" s="364"/>
      <c r="V61" s="364"/>
      <c r="W61" s="364"/>
      <c r="X61" s="364"/>
      <c r="Y61" s="364"/>
      <c r="Z61" s="364"/>
      <c r="AA61" s="364"/>
      <c r="AB61" s="364"/>
      <c r="AC61" s="364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7"/>
      <c r="AU61" s="427"/>
      <c r="AV61" s="427"/>
      <c r="AW61" s="427"/>
      <c r="AX61" s="427"/>
      <c r="AY61" s="427"/>
      <c r="AZ61" s="427"/>
      <c r="BA61" s="427"/>
      <c r="BB61" s="427"/>
      <c r="BC61" s="427"/>
      <c r="BD61" s="427"/>
      <c r="BE61" s="427"/>
      <c r="BF61" s="427"/>
      <c r="BG61" s="427"/>
      <c r="BH61" s="427"/>
      <c r="BI61" s="427"/>
      <c r="BJ61" s="427"/>
      <c r="BK61" s="427"/>
      <c r="BL61" s="427"/>
      <c r="BM61" s="427"/>
      <c r="BN61" s="427"/>
      <c r="BO61" s="427"/>
      <c r="BP61" s="427"/>
      <c r="BQ61" s="427"/>
      <c r="BR61" s="427"/>
      <c r="BS61" s="427"/>
      <c r="BT61" s="427"/>
      <c r="BU61" s="427"/>
      <c r="BV61" s="427"/>
      <c r="BW61" s="427"/>
      <c r="BX61" s="427"/>
      <c r="BY61" s="427"/>
      <c r="BZ61" s="427"/>
      <c r="CA61" s="427"/>
      <c r="CB61" s="427"/>
      <c r="CC61" s="427"/>
    </row>
    <row r="62" spans="1:81" s="234" customFormat="1" ht="69" customHeight="1">
      <c r="A62" s="239"/>
      <c r="B62" s="240"/>
      <c r="C62" s="240"/>
      <c r="D62" s="240"/>
      <c r="E62" s="240"/>
      <c r="F62" s="254"/>
      <c r="G62" s="239"/>
      <c r="H62" s="242" t="s">
        <v>59</v>
      </c>
      <c r="I62" s="242" t="s">
        <v>3</v>
      </c>
      <c r="J62" s="242" t="s">
        <v>4</v>
      </c>
      <c r="K62" s="242" t="s">
        <v>0</v>
      </c>
      <c r="L62" s="243" t="s">
        <v>8</v>
      </c>
      <c r="M62" s="242" t="s">
        <v>9</v>
      </c>
      <c r="N62" s="242" t="s">
        <v>11</v>
      </c>
      <c r="O62" s="242" t="s">
        <v>12</v>
      </c>
      <c r="P62" s="242" t="s">
        <v>85</v>
      </c>
      <c r="Q62" s="244" t="s">
        <v>84</v>
      </c>
      <c r="R62" s="427"/>
      <c r="S62" s="364"/>
      <c r="T62" s="432"/>
      <c r="U62" s="364"/>
      <c r="V62" s="364"/>
      <c r="W62" s="364"/>
      <c r="X62" s="364"/>
      <c r="Y62" s="364"/>
      <c r="Z62" s="364"/>
      <c r="AA62" s="364"/>
      <c r="AB62" s="364"/>
      <c r="AC62" s="364"/>
      <c r="AD62" s="427"/>
      <c r="AE62" s="427"/>
      <c r="AF62" s="427"/>
      <c r="AG62" s="427"/>
      <c r="AH62" s="427"/>
      <c r="AI62" s="427"/>
      <c r="AJ62" s="427"/>
      <c r="AK62" s="427"/>
      <c r="AL62" s="427"/>
      <c r="AM62" s="427"/>
      <c r="AN62" s="427"/>
      <c r="AO62" s="427"/>
      <c r="AP62" s="427"/>
      <c r="AQ62" s="427"/>
      <c r="AR62" s="427"/>
      <c r="AS62" s="427"/>
      <c r="AT62" s="427"/>
      <c r="AU62" s="427"/>
      <c r="AV62" s="427"/>
      <c r="AW62" s="427"/>
      <c r="AX62" s="427"/>
      <c r="AY62" s="427"/>
      <c r="AZ62" s="427"/>
      <c r="BA62" s="427"/>
      <c r="BB62" s="427"/>
      <c r="BC62" s="427"/>
      <c r="BD62" s="427"/>
      <c r="BE62" s="427"/>
      <c r="BF62" s="427"/>
      <c r="BG62" s="427"/>
      <c r="BH62" s="427"/>
      <c r="BI62" s="427"/>
      <c r="BJ62" s="427"/>
      <c r="BK62" s="427"/>
      <c r="BL62" s="427"/>
      <c r="BM62" s="427"/>
      <c r="BN62" s="427"/>
      <c r="BO62" s="427"/>
      <c r="BP62" s="427"/>
      <c r="BQ62" s="427"/>
      <c r="BR62" s="427"/>
      <c r="BS62" s="427"/>
      <c r="BT62" s="427"/>
      <c r="BU62" s="427"/>
      <c r="BV62" s="427"/>
      <c r="BW62" s="427"/>
      <c r="BX62" s="427"/>
      <c r="BY62" s="427"/>
      <c r="BZ62" s="427"/>
      <c r="CA62" s="427"/>
      <c r="CB62" s="427"/>
      <c r="CC62" s="427"/>
    </row>
    <row r="63" spans="1:81" s="310" customFormat="1" ht="24.75" customHeight="1">
      <c r="A63" s="478">
        <v>2019</v>
      </c>
      <c r="B63" s="478"/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28"/>
      <c r="S63" s="364"/>
      <c r="T63" s="432"/>
      <c r="U63" s="364"/>
      <c r="V63" s="364"/>
      <c r="W63" s="364"/>
      <c r="X63" s="364"/>
      <c r="Y63" s="364"/>
      <c r="Z63" s="364"/>
      <c r="AA63" s="364"/>
      <c r="AB63" s="364"/>
      <c r="AC63" s="364"/>
      <c r="AD63" s="428"/>
      <c r="AE63" s="428"/>
      <c r="AF63" s="428"/>
      <c r="AG63" s="428"/>
      <c r="AH63" s="428"/>
      <c r="AI63" s="428"/>
      <c r="AJ63" s="428"/>
      <c r="AK63" s="428"/>
      <c r="AL63" s="428"/>
      <c r="AM63" s="428"/>
      <c r="AN63" s="428"/>
      <c r="AO63" s="428"/>
      <c r="AP63" s="428"/>
      <c r="AQ63" s="428"/>
      <c r="AR63" s="428"/>
      <c r="AS63" s="428"/>
      <c r="AT63" s="428"/>
      <c r="AU63" s="428"/>
      <c r="AV63" s="428"/>
      <c r="AW63" s="428"/>
      <c r="AX63" s="428"/>
      <c r="AY63" s="428"/>
      <c r="AZ63" s="428"/>
      <c r="BA63" s="428"/>
      <c r="BB63" s="428"/>
      <c r="BC63" s="428"/>
      <c r="BD63" s="428"/>
      <c r="BE63" s="428"/>
      <c r="BF63" s="428"/>
      <c r="BG63" s="428"/>
      <c r="BH63" s="428"/>
      <c r="BI63" s="428"/>
      <c r="BJ63" s="428"/>
      <c r="BK63" s="428"/>
      <c r="BL63" s="428"/>
      <c r="BM63" s="428"/>
      <c r="BN63" s="428"/>
      <c r="BO63" s="428"/>
      <c r="BP63" s="428"/>
      <c r="BQ63" s="428"/>
      <c r="BR63" s="428"/>
      <c r="BS63" s="428"/>
      <c r="BT63" s="428"/>
      <c r="BU63" s="428"/>
      <c r="BV63" s="428"/>
      <c r="BW63" s="428"/>
      <c r="BX63" s="428"/>
      <c r="BY63" s="428"/>
      <c r="BZ63" s="428"/>
      <c r="CA63" s="428"/>
      <c r="CB63" s="428"/>
      <c r="CC63" s="428"/>
    </row>
    <row r="64" spans="1:81" s="245" customFormat="1" ht="9" customHeight="1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428"/>
      <c r="S64" s="364"/>
      <c r="T64" s="432"/>
      <c r="U64" s="364"/>
      <c r="V64" s="364"/>
      <c r="W64" s="364"/>
      <c r="X64" s="364"/>
      <c r="Y64" s="364"/>
      <c r="Z64" s="364"/>
      <c r="AA64" s="364"/>
      <c r="AB64" s="364"/>
      <c r="AC64" s="364"/>
      <c r="AD64" s="428"/>
      <c r="AE64" s="428"/>
      <c r="AF64" s="428"/>
      <c r="AG64" s="428"/>
      <c r="AH64" s="428"/>
      <c r="AI64" s="428"/>
      <c r="AJ64" s="428"/>
      <c r="AK64" s="428"/>
      <c r="AL64" s="428"/>
      <c r="AM64" s="428"/>
      <c r="AN64" s="428"/>
      <c r="AO64" s="428"/>
      <c r="AP64" s="428"/>
      <c r="AQ64" s="428"/>
      <c r="AR64" s="428"/>
      <c r="AS64" s="428"/>
      <c r="AT64" s="428"/>
      <c r="AU64" s="428"/>
      <c r="AV64" s="428"/>
      <c r="AW64" s="428"/>
      <c r="AX64" s="428"/>
      <c r="AY64" s="428"/>
      <c r="AZ64" s="428"/>
      <c r="BA64" s="428"/>
      <c r="BB64" s="428"/>
      <c r="BC64" s="428"/>
      <c r="BD64" s="428"/>
      <c r="BE64" s="428"/>
      <c r="BF64" s="428"/>
      <c r="BG64" s="428"/>
      <c r="BH64" s="428"/>
      <c r="BI64" s="428"/>
      <c r="BJ64" s="428"/>
      <c r="BK64" s="428"/>
      <c r="BL64" s="428"/>
      <c r="BM64" s="428"/>
      <c r="BN64" s="428"/>
      <c r="BO64" s="428"/>
      <c r="BP64" s="428"/>
      <c r="BQ64" s="428"/>
      <c r="BR64" s="428"/>
      <c r="BS64" s="428"/>
      <c r="BT64" s="428"/>
      <c r="BU64" s="428"/>
      <c r="BV64" s="428"/>
      <c r="BW64" s="428"/>
      <c r="BX64" s="428"/>
      <c r="BY64" s="428"/>
      <c r="BZ64" s="428"/>
      <c r="CA64" s="428"/>
      <c r="CB64" s="428"/>
      <c r="CC64" s="428"/>
    </row>
    <row r="65" spans="1:81" s="248" customFormat="1" ht="15" customHeight="1">
      <c r="A65" s="25"/>
      <c r="B65" s="25" t="s">
        <v>24</v>
      </c>
      <c r="C65" s="25"/>
      <c r="D65" s="25"/>
      <c r="E65" s="25"/>
      <c r="F65" s="25"/>
      <c r="G65" s="25"/>
      <c r="H65" s="2">
        <f>SUM(H66:H78)</f>
        <v>468.98000000000008</v>
      </c>
      <c r="I65" s="2">
        <f t="shared" ref="I65:P65" si="12">SUM(I66:I78)</f>
        <v>34293.328000000001</v>
      </c>
      <c r="J65" s="2">
        <f t="shared" si="12"/>
        <v>44130.782000000007</v>
      </c>
      <c r="K65" s="2">
        <f t="shared" si="12"/>
        <v>3912.9679999999998</v>
      </c>
      <c r="L65" s="2">
        <f t="shared" si="12"/>
        <v>7163.0080000000016</v>
      </c>
      <c r="M65" s="2">
        <f t="shared" si="12"/>
        <v>16777.243999999995</v>
      </c>
      <c r="N65" s="2">
        <f t="shared" si="12"/>
        <v>2391.8050000000003</v>
      </c>
      <c r="O65" s="2">
        <f t="shared" si="12"/>
        <v>435.73300000000006</v>
      </c>
      <c r="P65" s="2">
        <f t="shared" si="12"/>
        <v>12275.507999999994</v>
      </c>
      <c r="Q65" s="2">
        <f>SUM(Q66:Q78)</f>
        <v>121849.35599999999</v>
      </c>
      <c r="R65" s="436"/>
      <c r="S65" s="439"/>
      <c r="T65" s="432"/>
      <c r="U65" s="364"/>
      <c r="V65" s="364"/>
      <c r="W65" s="364"/>
      <c r="X65" s="364"/>
      <c r="Y65" s="364"/>
      <c r="Z65" s="364"/>
      <c r="AA65" s="364"/>
      <c r="AB65" s="364"/>
      <c r="AC65" s="364"/>
      <c r="AD65" s="432"/>
      <c r="AE65" s="432"/>
      <c r="AF65" s="432"/>
      <c r="AG65" s="432"/>
      <c r="AH65" s="432"/>
      <c r="AI65" s="432"/>
      <c r="AJ65" s="432"/>
      <c r="AK65" s="432"/>
      <c r="AL65" s="432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</row>
    <row r="66" spans="1:81" s="245" customFormat="1" ht="15" customHeight="1">
      <c r="A66" s="40"/>
      <c r="B66" s="40"/>
      <c r="C66" s="40"/>
      <c r="D66" s="40"/>
      <c r="E66" s="40"/>
      <c r="F66" s="27" t="s">
        <v>28</v>
      </c>
      <c r="G66" s="27"/>
      <c r="H66" s="3">
        <v>303.01</v>
      </c>
      <c r="I66" s="3">
        <v>7285.0780000000004</v>
      </c>
      <c r="J66" s="3">
        <v>15483.541999999999</v>
      </c>
      <c r="K66" s="3">
        <v>344.53300000000002</v>
      </c>
      <c r="L66" s="3">
        <v>4371.9620000000004</v>
      </c>
      <c r="M66" s="3">
        <v>6802.3720000000003</v>
      </c>
      <c r="N66" s="3">
        <v>329.68</v>
      </c>
      <c r="O66" s="3">
        <v>34.072000000000003</v>
      </c>
      <c r="P66" s="3">
        <v>3628.3780000000002</v>
      </c>
      <c r="Q66" s="3">
        <f>SUM(H66:P66)</f>
        <v>38582.627</v>
      </c>
      <c r="R66" s="428"/>
      <c r="S66" s="364"/>
      <c r="T66" s="432"/>
      <c r="U66" s="364"/>
      <c r="V66" s="364"/>
      <c r="W66" s="364"/>
      <c r="X66" s="364"/>
      <c r="Y66" s="364"/>
      <c r="Z66" s="364"/>
      <c r="AA66" s="364"/>
      <c r="AB66" s="364"/>
      <c r="AC66" s="364"/>
      <c r="AD66" s="428"/>
      <c r="AE66" s="428"/>
      <c r="AF66" s="428"/>
      <c r="AG66" s="428"/>
      <c r="AH66" s="428"/>
      <c r="AI66" s="428"/>
      <c r="AJ66" s="428"/>
      <c r="AK66" s="428"/>
      <c r="AL66" s="428"/>
      <c r="AM66" s="428"/>
      <c r="AN66" s="428"/>
      <c r="AO66" s="428"/>
      <c r="AP66" s="428"/>
      <c r="AQ66" s="428"/>
      <c r="AR66" s="428"/>
      <c r="AS66" s="428"/>
      <c r="AT66" s="428"/>
      <c r="AU66" s="428"/>
      <c r="AV66" s="428"/>
      <c r="AW66" s="428"/>
      <c r="AX66" s="428"/>
      <c r="AY66" s="428"/>
      <c r="AZ66" s="428"/>
      <c r="BA66" s="428"/>
      <c r="BB66" s="428"/>
      <c r="BC66" s="428"/>
      <c r="BD66" s="428"/>
      <c r="BE66" s="428"/>
      <c r="BF66" s="428"/>
      <c r="BG66" s="428"/>
      <c r="BH66" s="428"/>
      <c r="BI66" s="428"/>
      <c r="BJ66" s="428"/>
      <c r="BK66" s="428"/>
      <c r="BL66" s="428"/>
      <c r="BM66" s="428"/>
      <c r="BN66" s="428"/>
      <c r="BO66" s="428"/>
      <c r="BP66" s="428"/>
      <c r="BQ66" s="428"/>
      <c r="BR66" s="428"/>
      <c r="BS66" s="428"/>
      <c r="BT66" s="428"/>
      <c r="BU66" s="428"/>
      <c r="BV66" s="428"/>
      <c r="BW66" s="428"/>
      <c r="BX66" s="428"/>
      <c r="BY66" s="428"/>
      <c r="BZ66" s="428"/>
      <c r="CA66" s="428"/>
      <c r="CB66" s="428"/>
      <c r="CC66" s="428"/>
    </row>
    <row r="67" spans="1:81" s="245" customFormat="1" ht="15" customHeight="1">
      <c r="A67" s="40"/>
      <c r="B67" s="40"/>
      <c r="C67" s="40"/>
      <c r="D67" s="40"/>
      <c r="E67" s="40"/>
      <c r="F67" s="27" t="s">
        <v>88</v>
      </c>
      <c r="G67" s="40"/>
      <c r="H67" s="3">
        <v>46.231000000000002</v>
      </c>
      <c r="I67" s="3">
        <v>1069.008</v>
      </c>
      <c r="J67" s="3">
        <v>380.25099999999998</v>
      </c>
      <c r="K67" s="3">
        <v>363.35300000000001</v>
      </c>
      <c r="L67" s="3">
        <v>716.06</v>
      </c>
      <c r="M67" s="3">
        <v>1632.0709999999999</v>
      </c>
      <c r="N67" s="3">
        <v>436.06700000000001</v>
      </c>
      <c r="O67" s="3">
        <v>13.33</v>
      </c>
      <c r="P67" s="3">
        <v>1033.2119999999993</v>
      </c>
      <c r="Q67" s="3">
        <f>SUM(H67:P67)</f>
        <v>5689.5829999999996</v>
      </c>
      <c r="R67" s="428"/>
      <c r="S67" s="364"/>
      <c r="T67" s="432"/>
      <c r="U67" s="364"/>
      <c r="V67" s="364"/>
      <c r="W67" s="364"/>
      <c r="X67" s="364"/>
      <c r="Y67" s="364"/>
      <c r="Z67" s="364"/>
      <c r="AA67" s="364"/>
      <c r="AB67" s="364"/>
      <c r="AC67" s="364"/>
      <c r="AD67" s="428"/>
      <c r="AE67" s="428"/>
      <c r="AF67" s="428"/>
      <c r="AG67" s="428"/>
      <c r="AH67" s="428"/>
      <c r="AI67" s="428"/>
      <c r="AJ67" s="428"/>
      <c r="AK67" s="428"/>
      <c r="AL67" s="428"/>
      <c r="AM67" s="428"/>
      <c r="AN67" s="428"/>
      <c r="AO67" s="428"/>
      <c r="AP67" s="428"/>
      <c r="AQ67" s="428"/>
      <c r="AR67" s="428"/>
      <c r="AS67" s="428"/>
      <c r="AT67" s="428"/>
      <c r="AU67" s="428"/>
      <c r="AV67" s="428"/>
      <c r="AW67" s="428"/>
      <c r="AX67" s="428"/>
      <c r="AY67" s="428"/>
      <c r="AZ67" s="428"/>
      <c r="BA67" s="428"/>
      <c r="BB67" s="428"/>
      <c r="BC67" s="428"/>
      <c r="BD67" s="428"/>
      <c r="BE67" s="428"/>
      <c r="BF67" s="428"/>
      <c r="BG67" s="428"/>
      <c r="BH67" s="428"/>
      <c r="BI67" s="428"/>
      <c r="BJ67" s="428"/>
      <c r="BK67" s="428"/>
      <c r="BL67" s="428"/>
      <c r="BM67" s="428"/>
      <c r="BN67" s="428"/>
      <c r="BO67" s="428"/>
      <c r="BP67" s="428"/>
      <c r="BQ67" s="428"/>
      <c r="BR67" s="428"/>
      <c r="BS67" s="428"/>
      <c r="BT67" s="428"/>
      <c r="BU67" s="428"/>
      <c r="BV67" s="428"/>
      <c r="BW67" s="428"/>
      <c r="BX67" s="428"/>
      <c r="BY67" s="428"/>
      <c r="BZ67" s="428"/>
      <c r="CA67" s="428"/>
      <c r="CB67" s="428"/>
      <c r="CC67" s="428"/>
    </row>
    <row r="68" spans="1:81" s="245" customFormat="1" ht="15" customHeight="1">
      <c r="A68" s="40"/>
      <c r="B68" s="40"/>
      <c r="C68" s="40"/>
      <c r="D68" s="40"/>
      <c r="E68" s="40"/>
      <c r="F68" s="27" t="s">
        <v>30</v>
      </c>
      <c r="G68" s="27"/>
      <c r="H68" s="3">
        <v>22.869</v>
      </c>
      <c r="I68" s="3">
        <v>7881.0940000000001</v>
      </c>
      <c r="J68" s="3">
        <v>9953.2530000000006</v>
      </c>
      <c r="K68" s="3">
        <v>825.52300000000002</v>
      </c>
      <c r="L68" s="3">
        <v>242.946</v>
      </c>
      <c r="M68" s="3">
        <v>2251.5680000000002</v>
      </c>
      <c r="N68" s="3">
        <v>59.845999999999997</v>
      </c>
      <c r="O68" s="3">
        <v>43.920999999999999</v>
      </c>
      <c r="P68" s="3">
        <v>1749.0769999999998</v>
      </c>
      <c r="Q68" s="3">
        <f>SUM(H68:P68)</f>
        <v>23030.097000000002</v>
      </c>
      <c r="R68" s="428"/>
      <c r="S68" s="364"/>
      <c r="T68" s="432"/>
      <c r="U68" s="364"/>
      <c r="V68" s="364"/>
      <c r="W68" s="364"/>
      <c r="X68" s="364"/>
      <c r="Y68" s="364"/>
      <c r="Z68" s="364"/>
      <c r="AA68" s="364"/>
      <c r="AB68" s="364"/>
      <c r="AC68" s="364"/>
      <c r="AD68" s="428"/>
      <c r="AE68" s="428"/>
      <c r="AF68" s="428"/>
      <c r="AG68" s="428"/>
      <c r="AH68" s="428"/>
      <c r="AI68" s="428"/>
      <c r="AJ68" s="428"/>
      <c r="AK68" s="428"/>
      <c r="AL68" s="428"/>
      <c r="AM68" s="428"/>
      <c r="AN68" s="428"/>
      <c r="AO68" s="428"/>
      <c r="AP68" s="428"/>
      <c r="AQ68" s="428"/>
      <c r="AR68" s="428"/>
      <c r="AS68" s="428"/>
      <c r="AT68" s="428"/>
      <c r="AU68" s="428"/>
      <c r="AV68" s="428"/>
      <c r="AW68" s="428"/>
      <c r="AX68" s="428"/>
      <c r="AY68" s="428"/>
      <c r="AZ68" s="428"/>
      <c r="BA68" s="428"/>
      <c r="BB68" s="428"/>
      <c r="BC68" s="428"/>
      <c r="BD68" s="428"/>
      <c r="BE68" s="428"/>
      <c r="BF68" s="428"/>
      <c r="BG68" s="428"/>
      <c r="BH68" s="428"/>
      <c r="BI68" s="428"/>
      <c r="BJ68" s="428"/>
      <c r="BK68" s="428"/>
      <c r="BL68" s="428"/>
      <c r="BM68" s="428"/>
      <c r="BN68" s="428"/>
      <c r="BO68" s="428"/>
      <c r="BP68" s="428"/>
      <c r="BQ68" s="428"/>
      <c r="BR68" s="428"/>
      <c r="BS68" s="428"/>
      <c r="BT68" s="428"/>
      <c r="BU68" s="428"/>
      <c r="BV68" s="428"/>
      <c r="BW68" s="428"/>
      <c r="BX68" s="428"/>
      <c r="BY68" s="428"/>
      <c r="BZ68" s="428"/>
      <c r="CA68" s="428"/>
      <c r="CB68" s="428"/>
      <c r="CC68" s="428"/>
    </row>
    <row r="69" spans="1:81" ht="15" customHeight="1">
      <c r="F69" s="27" t="s">
        <v>26</v>
      </c>
      <c r="H69" s="3">
        <v>0</v>
      </c>
      <c r="I69" s="3">
        <v>1819.07</v>
      </c>
      <c r="J69" s="3">
        <v>3759.3890000000001</v>
      </c>
      <c r="K69" s="3">
        <v>343.334</v>
      </c>
      <c r="L69" s="3">
        <v>194.84</v>
      </c>
      <c r="M69" s="3">
        <v>533.92999999999995</v>
      </c>
      <c r="N69" s="3">
        <v>505.28100000000001</v>
      </c>
      <c r="O69" s="3">
        <v>103.46899999999999</v>
      </c>
      <c r="P69" s="3">
        <v>381.56200000000001</v>
      </c>
      <c r="Q69" s="3">
        <f t="shared" ref="Q69:Q78" si="13">SUM(H69:P69)</f>
        <v>7640.875</v>
      </c>
      <c r="S69" s="364"/>
      <c r="T69" s="432"/>
      <c r="U69" s="364"/>
      <c r="V69" s="364"/>
      <c r="W69" s="364"/>
      <c r="X69" s="364"/>
      <c r="Y69" s="364"/>
      <c r="Z69" s="364"/>
      <c r="AA69" s="364"/>
      <c r="AB69" s="364"/>
      <c r="AC69" s="364"/>
    </row>
    <row r="70" spans="1:81" ht="15" customHeight="1">
      <c r="F70" s="27" t="s">
        <v>31</v>
      </c>
      <c r="H70" s="3">
        <v>90.665000000000006</v>
      </c>
      <c r="I70" s="3">
        <v>2943.625</v>
      </c>
      <c r="J70" s="3">
        <v>394.36200000000002</v>
      </c>
      <c r="K70" s="3">
        <v>399.77300000000002</v>
      </c>
      <c r="L70" s="3">
        <v>372.94900000000001</v>
      </c>
      <c r="M70" s="3">
        <v>1291.345</v>
      </c>
      <c r="N70" s="3">
        <v>46.591999999999999</v>
      </c>
      <c r="O70" s="3">
        <v>32.89</v>
      </c>
      <c r="P70" s="3">
        <v>2756.1010000000001</v>
      </c>
      <c r="Q70" s="3">
        <f t="shared" si="13"/>
        <v>8328.3019999999997</v>
      </c>
      <c r="S70" s="364"/>
      <c r="T70" s="432"/>
      <c r="U70" s="364"/>
      <c r="V70" s="364"/>
      <c r="W70" s="364"/>
      <c r="X70" s="364"/>
      <c r="Y70" s="364"/>
      <c r="Z70" s="364"/>
      <c r="AA70" s="364"/>
      <c r="AB70" s="364"/>
      <c r="AC70" s="364"/>
    </row>
    <row r="71" spans="1:81" ht="15" customHeight="1">
      <c r="F71" s="27" t="s">
        <v>29</v>
      </c>
      <c r="H71" s="3">
        <v>4.1180000000000003</v>
      </c>
      <c r="I71" s="3">
        <v>3366.9580000000001</v>
      </c>
      <c r="J71" s="3">
        <v>2890.183</v>
      </c>
      <c r="K71" s="3">
        <v>626.76300000000003</v>
      </c>
      <c r="L71" s="3">
        <v>63.460999999999999</v>
      </c>
      <c r="M71" s="3">
        <v>672.01599999999996</v>
      </c>
      <c r="N71" s="3">
        <v>49.311999999999998</v>
      </c>
      <c r="O71" s="3">
        <v>16.919</v>
      </c>
      <c r="P71" s="3">
        <v>508.48499999999979</v>
      </c>
      <c r="Q71" s="3">
        <f t="shared" si="13"/>
        <v>8198.2150000000001</v>
      </c>
      <c r="S71" s="364"/>
      <c r="T71" s="432"/>
      <c r="U71" s="364"/>
      <c r="V71" s="364"/>
      <c r="W71" s="364"/>
      <c r="X71" s="364"/>
      <c r="Y71" s="364"/>
      <c r="Z71" s="364"/>
      <c r="AA71" s="364"/>
      <c r="AB71" s="364"/>
      <c r="AC71" s="364"/>
    </row>
    <row r="72" spans="1:81" ht="15" customHeight="1">
      <c r="F72" s="27" t="s">
        <v>34</v>
      </c>
      <c r="H72" s="3">
        <v>0</v>
      </c>
      <c r="I72" s="3">
        <v>1096.857</v>
      </c>
      <c r="J72" s="3">
        <v>349.589</v>
      </c>
      <c r="K72" s="3">
        <v>32.774000000000001</v>
      </c>
      <c r="L72" s="3">
        <v>437.19299999999998</v>
      </c>
      <c r="M72" s="3">
        <v>630.13199999999995</v>
      </c>
      <c r="N72" s="3">
        <v>101.221</v>
      </c>
      <c r="O72" s="3">
        <v>28.675999999999998</v>
      </c>
      <c r="P72" s="3">
        <v>299.06500000000068</v>
      </c>
      <c r="Q72" s="3">
        <f t="shared" si="13"/>
        <v>2975.5070000000001</v>
      </c>
      <c r="S72" s="364"/>
      <c r="T72" s="432"/>
      <c r="U72" s="364"/>
      <c r="V72" s="364"/>
      <c r="W72" s="364"/>
      <c r="X72" s="364"/>
      <c r="Y72" s="364"/>
      <c r="Z72" s="364"/>
      <c r="AA72" s="364"/>
      <c r="AB72" s="364"/>
      <c r="AC72" s="364"/>
    </row>
    <row r="73" spans="1:81" ht="15" customHeight="1">
      <c r="F73" s="27" t="s">
        <v>32</v>
      </c>
      <c r="G73" s="40"/>
      <c r="H73" s="3">
        <v>0</v>
      </c>
      <c r="I73" s="3">
        <v>1981.0619999999999</v>
      </c>
      <c r="J73" s="3">
        <v>245.78200000000001</v>
      </c>
      <c r="K73" s="3">
        <v>593.48299999999995</v>
      </c>
      <c r="L73" s="3">
        <v>114.821</v>
      </c>
      <c r="M73" s="3">
        <v>950.83900000000006</v>
      </c>
      <c r="N73" s="3">
        <v>28.286000000000001</v>
      </c>
      <c r="O73" s="3">
        <v>15.881</v>
      </c>
      <c r="P73" s="3">
        <v>459.28899999999982</v>
      </c>
      <c r="Q73" s="3">
        <f t="shared" si="13"/>
        <v>4389.4430000000002</v>
      </c>
      <c r="S73" s="364"/>
      <c r="T73" s="432"/>
      <c r="U73" s="364"/>
      <c r="V73" s="364"/>
      <c r="W73" s="364"/>
      <c r="X73" s="441"/>
      <c r="Y73" s="442"/>
      <c r="Z73" s="441"/>
      <c r="AA73" s="364"/>
      <c r="AB73" s="364"/>
      <c r="AC73" s="364"/>
    </row>
    <row r="74" spans="1:81" ht="15" customHeight="1">
      <c r="F74" s="27" t="s">
        <v>25</v>
      </c>
      <c r="G74" s="40"/>
      <c r="H74" s="3">
        <v>0</v>
      </c>
      <c r="I74" s="3">
        <v>88.388999999999996</v>
      </c>
      <c r="J74" s="3">
        <v>1483.8330000000001</v>
      </c>
      <c r="K74" s="3">
        <v>3.3540000000000001</v>
      </c>
      <c r="L74" s="3">
        <v>27.706</v>
      </c>
      <c r="M74" s="3">
        <v>64.766000000000005</v>
      </c>
      <c r="N74" s="3">
        <v>4.1239999999999997</v>
      </c>
      <c r="O74" s="3">
        <v>2.254</v>
      </c>
      <c r="P74" s="3">
        <v>25.298000000000048</v>
      </c>
      <c r="Q74" s="3">
        <f t="shared" si="13"/>
        <v>1699.7239999999999</v>
      </c>
      <c r="S74" s="364"/>
      <c r="T74" s="432"/>
      <c r="U74" s="364"/>
      <c r="V74" s="364"/>
      <c r="W74" s="364"/>
      <c r="X74" s="397"/>
      <c r="Y74" s="364"/>
      <c r="Z74" s="439"/>
      <c r="AA74" s="364"/>
      <c r="AB74" s="364"/>
      <c r="AC74" s="364"/>
    </row>
    <row r="75" spans="1:81" ht="15" customHeight="1">
      <c r="F75" s="27" t="s">
        <v>63</v>
      </c>
      <c r="H75" s="3">
        <v>1.583</v>
      </c>
      <c r="I75" s="3">
        <v>2621.384</v>
      </c>
      <c r="J75" s="3">
        <v>1941.0309999999999</v>
      </c>
      <c r="K75" s="3">
        <v>211.12899999999999</v>
      </c>
      <c r="L75" s="3">
        <v>83.191999999999993</v>
      </c>
      <c r="M75" s="3">
        <v>402.55599999999998</v>
      </c>
      <c r="N75" s="3">
        <v>22.556000000000001</v>
      </c>
      <c r="O75" s="3">
        <v>6.0140000000000002</v>
      </c>
      <c r="P75" s="3">
        <v>554.01199999999994</v>
      </c>
      <c r="Q75" s="3">
        <f t="shared" si="13"/>
        <v>5843.4569999999985</v>
      </c>
      <c r="S75" s="364"/>
      <c r="T75" s="432"/>
      <c r="U75" s="364"/>
      <c r="V75" s="364"/>
      <c r="W75" s="364"/>
      <c r="X75" s="441"/>
      <c r="Y75" s="442"/>
      <c r="Z75" s="441"/>
      <c r="AA75" s="364"/>
      <c r="AB75" s="364"/>
      <c r="AC75" s="364"/>
    </row>
    <row r="76" spans="1:81" ht="15" customHeight="1">
      <c r="F76" s="27" t="s">
        <v>27</v>
      </c>
      <c r="G76" s="40"/>
      <c r="H76" s="3">
        <v>0.504</v>
      </c>
      <c r="I76" s="3">
        <v>494.553</v>
      </c>
      <c r="J76" s="3">
        <v>1590.413</v>
      </c>
      <c r="K76" s="3">
        <v>17.885999999999999</v>
      </c>
      <c r="L76" s="3">
        <v>65.81</v>
      </c>
      <c r="M76" s="3">
        <v>258.59500000000003</v>
      </c>
      <c r="N76" s="3">
        <v>74.536000000000001</v>
      </c>
      <c r="O76" s="3">
        <v>7.08</v>
      </c>
      <c r="P76" s="3">
        <v>95.751999999999299</v>
      </c>
      <c r="Q76" s="3">
        <f t="shared" si="13"/>
        <v>2605.1289999999999</v>
      </c>
      <c r="S76" s="364"/>
      <c r="T76" s="432"/>
      <c r="U76" s="364"/>
      <c r="V76" s="364"/>
      <c r="W76" s="364"/>
      <c r="X76" s="441"/>
      <c r="Y76" s="442"/>
      <c r="Z76" s="441"/>
      <c r="AA76" s="364"/>
      <c r="AB76" s="364"/>
      <c r="AC76" s="364"/>
    </row>
    <row r="77" spans="1:81" ht="15" customHeight="1">
      <c r="F77" s="27" t="s">
        <v>36</v>
      </c>
      <c r="H77" s="3">
        <v>0</v>
      </c>
      <c r="I77" s="3">
        <v>48.31</v>
      </c>
      <c r="J77" s="3">
        <v>80.856999999999999</v>
      </c>
      <c r="K77" s="3">
        <v>2.8639999999999999</v>
      </c>
      <c r="L77" s="3">
        <v>24.736999999999998</v>
      </c>
      <c r="M77" s="3">
        <v>31.561</v>
      </c>
      <c r="N77" s="3">
        <v>67.662000000000006</v>
      </c>
      <c r="O77" s="3">
        <v>1.6819999999999999</v>
      </c>
      <c r="P77" s="3">
        <v>10.782</v>
      </c>
      <c r="Q77" s="3">
        <f t="shared" si="13"/>
        <v>268.45499999999998</v>
      </c>
      <c r="S77" s="364"/>
      <c r="T77" s="432"/>
      <c r="U77" s="364"/>
      <c r="V77" s="364"/>
      <c r="W77" s="364"/>
      <c r="X77" s="439"/>
      <c r="Y77" s="364"/>
      <c r="Z77" s="439"/>
      <c r="AA77" s="364"/>
      <c r="AB77" s="364"/>
      <c r="AC77" s="364"/>
    </row>
    <row r="78" spans="1:81" s="245" customFormat="1" ht="15" customHeight="1">
      <c r="A78" s="40"/>
      <c r="B78" s="40"/>
      <c r="C78" s="40"/>
      <c r="D78" s="40"/>
      <c r="E78" s="40"/>
      <c r="F78" s="27" t="s">
        <v>113</v>
      </c>
      <c r="G78" s="27"/>
      <c r="H78" s="3">
        <v>0</v>
      </c>
      <c r="I78" s="3">
        <v>3597.94</v>
      </c>
      <c r="J78" s="3">
        <v>5578.2969999999996</v>
      </c>
      <c r="K78" s="3">
        <v>148.19900000000001</v>
      </c>
      <c r="L78" s="3">
        <v>447.33100000000002</v>
      </c>
      <c r="M78" s="3">
        <v>1255.4929999999999</v>
      </c>
      <c r="N78" s="3">
        <v>666.64200000000005</v>
      </c>
      <c r="O78" s="3">
        <v>129.54499999999999</v>
      </c>
      <c r="P78" s="3">
        <v>774.49499999999318</v>
      </c>
      <c r="Q78" s="3">
        <f t="shared" si="13"/>
        <v>12597.941999999994</v>
      </c>
      <c r="R78" s="428"/>
      <c r="S78" s="364"/>
      <c r="T78" s="432"/>
      <c r="U78" s="364"/>
      <c r="V78" s="364"/>
      <c r="W78" s="364"/>
      <c r="X78" s="364"/>
      <c r="Y78" s="364"/>
      <c r="Z78" s="364"/>
      <c r="AA78" s="364"/>
      <c r="AB78" s="364"/>
      <c r="AC78" s="364"/>
      <c r="AD78" s="428"/>
      <c r="AE78" s="428"/>
      <c r="AF78" s="428"/>
      <c r="AG78" s="428"/>
      <c r="AH78" s="428"/>
      <c r="AI78" s="428"/>
      <c r="AJ78" s="428"/>
      <c r="AK78" s="428"/>
      <c r="AL78" s="428"/>
      <c r="AM78" s="428"/>
      <c r="AN78" s="428"/>
      <c r="AO78" s="428"/>
      <c r="AP78" s="428"/>
      <c r="AQ78" s="428"/>
      <c r="AR78" s="428"/>
      <c r="AS78" s="428"/>
      <c r="AT78" s="428"/>
      <c r="AU78" s="428"/>
      <c r="AV78" s="428"/>
      <c r="AW78" s="428"/>
      <c r="AX78" s="428"/>
      <c r="AY78" s="428"/>
      <c r="AZ78" s="428"/>
      <c r="BA78" s="428"/>
      <c r="BB78" s="428"/>
      <c r="BC78" s="428"/>
      <c r="BD78" s="428"/>
      <c r="BE78" s="428"/>
      <c r="BF78" s="428"/>
      <c r="BG78" s="428"/>
      <c r="BH78" s="428"/>
      <c r="BI78" s="428"/>
      <c r="BJ78" s="428"/>
      <c r="BK78" s="428"/>
      <c r="BL78" s="428"/>
      <c r="BM78" s="428"/>
      <c r="BN78" s="428"/>
      <c r="BO78" s="428"/>
      <c r="BP78" s="428"/>
      <c r="BQ78" s="428"/>
      <c r="BR78" s="428"/>
      <c r="BS78" s="428"/>
      <c r="BT78" s="428"/>
      <c r="BU78" s="428"/>
      <c r="BV78" s="428"/>
      <c r="BW78" s="428"/>
      <c r="BX78" s="428"/>
      <c r="BY78" s="428"/>
      <c r="BZ78" s="428"/>
      <c r="CA78" s="428"/>
      <c r="CB78" s="428"/>
      <c r="CC78" s="428"/>
    </row>
    <row r="79" spans="1:81" s="30" customFormat="1" ht="14.1" customHeight="1">
      <c r="B79" s="29"/>
      <c r="C79" s="29"/>
      <c r="D79" s="29"/>
      <c r="E79" s="29"/>
      <c r="H79" s="9"/>
      <c r="I79" s="9"/>
      <c r="J79" s="9"/>
      <c r="K79" s="9"/>
      <c r="L79" s="9"/>
      <c r="M79" s="9"/>
      <c r="N79" s="9"/>
      <c r="O79" s="9"/>
      <c r="P79" s="9"/>
      <c r="Q79" s="9"/>
      <c r="R79" s="379"/>
      <c r="S79" s="364"/>
      <c r="T79" s="432"/>
      <c r="U79" s="364"/>
      <c r="V79" s="364"/>
      <c r="W79" s="364"/>
      <c r="X79" s="439"/>
      <c r="Y79" s="364"/>
      <c r="Z79" s="439"/>
      <c r="AA79" s="364"/>
      <c r="AB79" s="364"/>
      <c r="AC79" s="364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  <c r="AU79" s="379"/>
      <c r="AV79" s="379"/>
      <c r="AW79" s="379"/>
      <c r="AX79" s="379"/>
      <c r="AY79" s="379"/>
      <c r="AZ79" s="379"/>
      <c r="BA79" s="379"/>
      <c r="BB79" s="379"/>
      <c r="BC79" s="379"/>
      <c r="BD79" s="379"/>
      <c r="BE79" s="379"/>
      <c r="BF79" s="379"/>
      <c r="BG79" s="379"/>
      <c r="BH79" s="379"/>
      <c r="BI79" s="379"/>
      <c r="BJ79" s="379"/>
      <c r="BK79" s="379"/>
      <c r="BL79" s="379"/>
      <c r="BM79" s="379"/>
      <c r="BN79" s="379"/>
      <c r="BO79" s="379"/>
      <c r="BP79" s="379"/>
      <c r="BQ79" s="379"/>
      <c r="BR79" s="379"/>
      <c r="BS79" s="379"/>
      <c r="BT79" s="379"/>
      <c r="BU79" s="379"/>
      <c r="BV79" s="379"/>
      <c r="BW79" s="379"/>
      <c r="BX79" s="379"/>
      <c r="BY79" s="379"/>
      <c r="BZ79" s="379"/>
      <c r="CA79" s="379"/>
      <c r="CB79" s="379"/>
      <c r="CC79" s="379"/>
    </row>
    <row r="80" spans="1:81" s="35" customFormat="1" ht="15" customHeight="1">
      <c r="B80" s="33" t="s">
        <v>123</v>
      </c>
      <c r="C80" s="34"/>
      <c r="D80" s="34"/>
      <c r="E80" s="34"/>
      <c r="H80" s="10">
        <v>307.63200000000001</v>
      </c>
      <c r="I80" s="10">
        <v>14036.4</v>
      </c>
      <c r="J80" s="10">
        <v>27034.745999999999</v>
      </c>
      <c r="K80" s="10">
        <v>1383.116</v>
      </c>
      <c r="L80" s="10">
        <v>4809.857</v>
      </c>
      <c r="M80" s="10">
        <v>8789.6139999999996</v>
      </c>
      <c r="N80" s="10">
        <v>1028.0239999999999</v>
      </c>
      <c r="O80" s="10">
        <v>177.38900000000001</v>
      </c>
      <c r="P80" s="10">
        <v>4871.2269999999999</v>
      </c>
      <c r="Q80" s="10">
        <f>SUM(H80:P80)</f>
        <v>62438.005000000005</v>
      </c>
      <c r="R80" s="433"/>
      <c r="S80" s="364"/>
      <c r="T80" s="432"/>
      <c r="U80" s="364"/>
      <c r="V80" s="364"/>
      <c r="W80" s="364"/>
      <c r="X80" s="441"/>
      <c r="Y80" s="442"/>
      <c r="Z80" s="441"/>
      <c r="AA80" s="364"/>
      <c r="AB80" s="364"/>
      <c r="AC80" s="364"/>
      <c r="AD80" s="433"/>
      <c r="AE80" s="433"/>
      <c r="AF80" s="433"/>
      <c r="AG80" s="433"/>
      <c r="AH80" s="433"/>
      <c r="AI80" s="433"/>
      <c r="AJ80" s="433"/>
      <c r="AK80" s="433"/>
      <c r="AL80" s="433"/>
      <c r="AM80" s="433"/>
      <c r="AN80" s="433"/>
      <c r="AO80" s="433"/>
      <c r="AP80" s="433"/>
      <c r="AQ80" s="433"/>
      <c r="AR80" s="433"/>
      <c r="AS80" s="433"/>
      <c r="AT80" s="433"/>
      <c r="AU80" s="433"/>
      <c r="AV80" s="433"/>
      <c r="AW80" s="433"/>
      <c r="AX80" s="433"/>
      <c r="AY80" s="433"/>
      <c r="AZ80" s="433"/>
      <c r="BA80" s="433"/>
      <c r="BB80" s="433"/>
      <c r="BC80" s="433"/>
      <c r="BD80" s="433"/>
      <c r="BE80" s="433"/>
      <c r="BF80" s="433"/>
      <c r="BG80" s="433"/>
      <c r="BH80" s="433"/>
      <c r="BI80" s="433"/>
      <c r="BJ80" s="433"/>
      <c r="BK80" s="433"/>
      <c r="BL80" s="433"/>
      <c r="BM80" s="433"/>
      <c r="BN80" s="433"/>
      <c r="BO80" s="433"/>
      <c r="BP80" s="433"/>
      <c r="BQ80" s="433"/>
      <c r="BR80" s="433"/>
      <c r="BS80" s="433"/>
      <c r="BT80" s="433"/>
      <c r="BU80" s="433"/>
      <c r="BV80" s="433"/>
      <c r="BW80" s="433"/>
      <c r="BX80" s="433"/>
      <c r="BY80" s="433"/>
      <c r="BZ80" s="433"/>
      <c r="CA80" s="433"/>
      <c r="CB80" s="433"/>
      <c r="CC80" s="433"/>
    </row>
    <row r="81" spans="1:81" ht="9" customHeight="1">
      <c r="H81" s="3"/>
      <c r="I81" s="3"/>
      <c r="J81" s="3"/>
      <c r="K81" s="3"/>
      <c r="L81" s="3"/>
      <c r="M81" s="3"/>
      <c r="N81" s="3"/>
      <c r="O81" s="3"/>
      <c r="P81" s="3"/>
      <c r="Q81" s="11"/>
      <c r="S81" s="364"/>
      <c r="T81" s="432"/>
      <c r="U81" s="364"/>
      <c r="V81" s="364"/>
      <c r="W81" s="364"/>
      <c r="X81" s="441"/>
      <c r="Y81" s="442"/>
      <c r="Z81" s="441"/>
      <c r="AA81" s="364"/>
      <c r="AB81" s="364"/>
      <c r="AC81" s="364"/>
    </row>
    <row r="82" spans="1:81" s="248" customFormat="1" ht="15" customHeight="1">
      <c r="A82" s="36"/>
      <c r="B82" s="36" t="s">
        <v>124</v>
      </c>
      <c r="C82" s="36"/>
      <c r="D82" s="36"/>
      <c r="E82" s="36"/>
      <c r="F82" s="36"/>
      <c r="G82" s="36"/>
      <c r="H82" s="2">
        <f>SUM(H83:H84)</f>
        <v>17.28</v>
      </c>
      <c r="I82" s="2">
        <f t="shared" ref="I82:Q82" si="14">SUM(I83:I84)</f>
        <v>5537.77</v>
      </c>
      <c r="J82" s="2">
        <f t="shared" si="14"/>
        <v>1943.818</v>
      </c>
      <c r="K82" s="2">
        <f t="shared" si="14"/>
        <v>334.97500000000002</v>
      </c>
      <c r="L82" s="2">
        <f t="shared" si="14"/>
        <v>3306.2400000000002</v>
      </c>
      <c r="M82" s="2">
        <f t="shared" si="14"/>
        <v>7506.9989999999998</v>
      </c>
      <c r="N82" s="2">
        <f t="shared" si="14"/>
        <v>207.91300000000001</v>
      </c>
      <c r="O82" s="2">
        <f t="shared" si="14"/>
        <v>301.09999999999997</v>
      </c>
      <c r="P82" s="2">
        <f t="shared" si="14"/>
        <v>6046.1229999999996</v>
      </c>
      <c r="Q82" s="2">
        <f t="shared" si="14"/>
        <v>25202.218000000001</v>
      </c>
      <c r="R82" s="432"/>
      <c r="S82" s="364"/>
      <c r="T82" s="432"/>
      <c r="U82" s="364"/>
      <c r="V82" s="364"/>
      <c r="W82" s="364"/>
      <c r="X82" s="439"/>
      <c r="Y82" s="364"/>
      <c r="Z82" s="439"/>
      <c r="AA82" s="364"/>
      <c r="AB82" s="364"/>
      <c r="AC82" s="364"/>
      <c r="AD82" s="432"/>
      <c r="AE82" s="432"/>
      <c r="AF82" s="432"/>
      <c r="AG82" s="432"/>
      <c r="AH82" s="432"/>
      <c r="AI82" s="432"/>
      <c r="AJ82" s="432"/>
      <c r="AK82" s="432"/>
      <c r="AL82" s="432"/>
      <c r="AM82" s="432"/>
      <c r="AN82" s="432"/>
      <c r="AO82" s="432"/>
      <c r="AP82" s="432"/>
      <c r="AQ82" s="432"/>
      <c r="AR82" s="432"/>
      <c r="AS82" s="432"/>
      <c r="AT82" s="432"/>
      <c r="AU82" s="432"/>
      <c r="AV82" s="432"/>
      <c r="AW82" s="432"/>
      <c r="AX82" s="432"/>
      <c r="AY82" s="432"/>
      <c r="AZ82" s="432"/>
      <c r="BA82" s="432"/>
      <c r="BB82" s="432"/>
      <c r="BC82" s="432"/>
      <c r="BD82" s="432"/>
      <c r="BE82" s="432"/>
      <c r="BF82" s="432"/>
      <c r="BG82" s="432"/>
      <c r="BH82" s="432"/>
      <c r="BI82" s="432"/>
      <c r="BJ82" s="432"/>
      <c r="BK82" s="432"/>
      <c r="BL82" s="432"/>
      <c r="BM82" s="432"/>
      <c r="BN82" s="432"/>
      <c r="BO82" s="432"/>
      <c r="BP82" s="432"/>
      <c r="BQ82" s="432"/>
      <c r="BR82" s="432"/>
      <c r="BS82" s="432"/>
      <c r="BT82" s="432"/>
      <c r="BU82" s="432"/>
      <c r="BV82" s="432"/>
      <c r="BW82" s="432"/>
      <c r="BX82" s="432"/>
      <c r="BY82" s="432"/>
      <c r="BZ82" s="432"/>
      <c r="CA82" s="432"/>
      <c r="CB82" s="432"/>
      <c r="CC82" s="432"/>
    </row>
    <row r="83" spans="1:81" ht="15" customHeight="1">
      <c r="F83" s="27" t="s">
        <v>61</v>
      </c>
      <c r="H83" s="3">
        <v>17.28</v>
      </c>
      <c r="I83" s="3">
        <v>4516.9480000000003</v>
      </c>
      <c r="J83" s="3">
        <v>1801.289</v>
      </c>
      <c r="K83" s="3">
        <v>291.548</v>
      </c>
      <c r="L83" s="3">
        <v>3144.9870000000001</v>
      </c>
      <c r="M83" s="3">
        <v>7243.2460000000001</v>
      </c>
      <c r="N83" s="3">
        <v>189.74100000000001</v>
      </c>
      <c r="O83" s="3">
        <v>275.92399999999998</v>
      </c>
      <c r="P83" s="3">
        <v>5626.3589999999995</v>
      </c>
      <c r="Q83" s="3">
        <f t="shared" ref="Q83:Q84" si="15">SUM(H83:P83)</f>
        <v>23107.322</v>
      </c>
      <c r="S83" s="364"/>
      <c r="T83" s="432"/>
      <c r="U83" s="364"/>
      <c r="V83" s="364"/>
      <c r="W83" s="364"/>
      <c r="X83" s="441"/>
      <c r="Y83" s="442"/>
      <c r="Z83" s="441"/>
      <c r="AA83" s="364"/>
      <c r="AB83" s="364"/>
      <c r="AC83" s="364"/>
    </row>
    <row r="84" spans="1:81" ht="15" customHeight="1">
      <c r="F84" s="27" t="s">
        <v>125</v>
      </c>
      <c r="H84" s="3">
        <v>0</v>
      </c>
      <c r="I84" s="3">
        <v>1020.822</v>
      </c>
      <c r="J84" s="3">
        <v>142.529</v>
      </c>
      <c r="K84" s="3">
        <v>43.427</v>
      </c>
      <c r="L84" s="3">
        <v>161.25299999999999</v>
      </c>
      <c r="M84" s="3">
        <v>263.75299999999999</v>
      </c>
      <c r="N84" s="3">
        <v>18.172000000000001</v>
      </c>
      <c r="O84" s="3">
        <v>25.175999999999998</v>
      </c>
      <c r="P84" s="3">
        <v>419.76400000000018</v>
      </c>
      <c r="Q84" s="3">
        <f t="shared" si="15"/>
        <v>2094.8960000000002</v>
      </c>
      <c r="S84" s="364"/>
      <c r="T84" s="432"/>
      <c r="U84" s="364"/>
      <c r="V84" s="364"/>
      <c r="W84" s="364"/>
      <c r="X84" s="439"/>
      <c r="Y84" s="364"/>
      <c r="Z84" s="439"/>
      <c r="AA84" s="364"/>
      <c r="AB84" s="364"/>
      <c r="AC84" s="364"/>
    </row>
    <row r="85" spans="1:81" ht="9" customHeight="1">
      <c r="H85" s="3"/>
      <c r="I85" s="3"/>
      <c r="J85" s="3"/>
      <c r="K85" s="3"/>
      <c r="L85" s="3"/>
      <c r="M85" s="3"/>
      <c r="N85" s="3"/>
      <c r="O85" s="3"/>
      <c r="P85" s="3"/>
      <c r="Q85" s="3"/>
      <c r="S85" s="364"/>
      <c r="T85" s="432"/>
      <c r="U85" s="364"/>
      <c r="V85" s="364"/>
      <c r="W85" s="364"/>
      <c r="X85" s="439"/>
      <c r="Y85" s="364"/>
      <c r="Z85" s="439"/>
      <c r="AA85" s="364"/>
      <c r="AB85" s="364"/>
      <c r="AC85" s="364"/>
    </row>
    <row r="86" spans="1:81" s="248" customFormat="1" ht="15" customHeight="1">
      <c r="A86" s="36"/>
      <c r="B86" s="36" t="s">
        <v>37</v>
      </c>
      <c r="C86" s="36"/>
      <c r="D86" s="36"/>
      <c r="E86" s="36"/>
      <c r="F86" s="36"/>
      <c r="G86" s="36"/>
      <c r="H86" s="2">
        <f t="shared" ref="H86:Q86" si="16">SUM(H87:H92)</f>
        <v>2.4260000000000002</v>
      </c>
      <c r="I86" s="2">
        <f t="shared" si="16"/>
        <v>5746.1619999999994</v>
      </c>
      <c r="J86" s="2">
        <f t="shared" si="16"/>
        <v>2962.3759999999997</v>
      </c>
      <c r="K86" s="2">
        <f t="shared" si="16"/>
        <v>1285.2209999999998</v>
      </c>
      <c r="L86" s="2">
        <f t="shared" si="16"/>
        <v>3839.9240000000004</v>
      </c>
      <c r="M86" s="2">
        <f t="shared" si="16"/>
        <v>7650.6129999999994</v>
      </c>
      <c r="N86" s="2">
        <f t="shared" si="16"/>
        <v>593.41</v>
      </c>
      <c r="O86" s="2">
        <f t="shared" si="16"/>
        <v>285.721</v>
      </c>
      <c r="P86" s="2">
        <f t="shared" si="16"/>
        <v>5218.0540000000037</v>
      </c>
      <c r="Q86" s="2">
        <f t="shared" si="16"/>
        <v>27583.906999999999</v>
      </c>
      <c r="R86" s="432"/>
      <c r="S86" s="364"/>
      <c r="T86" s="432"/>
      <c r="U86" s="364"/>
      <c r="V86" s="364"/>
      <c r="W86" s="364"/>
      <c r="X86" s="439"/>
      <c r="Y86" s="364"/>
      <c r="Z86" s="439"/>
      <c r="AA86" s="364"/>
      <c r="AB86" s="364"/>
      <c r="AC86" s="364"/>
      <c r="AD86" s="432"/>
      <c r="AE86" s="432"/>
      <c r="AF86" s="432"/>
      <c r="AG86" s="432"/>
      <c r="AH86" s="432"/>
      <c r="AI86" s="432"/>
      <c r="AJ86" s="432"/>
      <c r="AK86" s="432"/>
      <c r="AL86" s="432"/>
      <c r="AM86" s="432"/>
      <c r="AN86" s="432"/>
      <c r="AO86" s="432"/>
      <c r="AP86" s="432"/>
      <c r="AQ86" s="432"/>
      <c r="AR86" s="432"/>
      <c r="AS86" s="432"/>
      <c r="AT86" s="432"/>
      <c r="AU86" s="432"/>
      <c r="AV86" s="432"/>
      <c r="AW86" s="432"/>
      <c r="AX86" s="432"/>
      <c r="AY86" s="432"/>
      <c r="AZ86" s="432"/>
      <c r="BA86" s="432"/>
      <c r="BB86" s="432"/>
      <c r="BC86" s="432"/>
      <c r="BD86" s="432"/>
      <c r="BE86" s="432"/>
      <c r="BF86" s="432"/>
      <c r="BG86" s="432"/>
      <c r="BH86" s="432"/>
      <c r="BI86" s="432"/>
      <c r="BJ86" s="432"/>
      <c r="BK86" s="432"/>
      <c r="BL86" s="432"/>
      <c r="BM86" s="432"/>
      <c r="BN86" s="432"/>
      <c r="BO86" s="432"/>
      <c r="BP86" s="432"/>
      <c r="BQ86" s="432"/>
      <c r="BR86" s="432"/>
      <c r="BS86" s="432"/>
      <c r="BT86" s="432"/>
      <c r="BU86" s="432"/>
      <c r="BV86" s="432"/>
      <c r="BW86" s="432"/>
      <c r="BX86" s="432"/>
      <c r="BY86" s="432"/>
      <c r="BZ86" s="432"/>
      <c r="CA86" s="432"/>
      <c r="CB86" s="432"/>
      <c r="CC86" s="432"/>
    </row>
    <row r="87" spans="1:81" ht="15" customHeight="1">
      <c r="F87" s="27" t="s">
        <v>62</v>
      </c>
      <c r="H87" s="3">
        <v>0.28499999999999998</v>
      </c>
      <c r="I87" s="3">
        <v>1187.654</v>
      </c>
      <c r="J87" s="3">
        <v>2288.0880000000002</v>
      </c>
      <c r="K87" s="3">
        <v>73.606999999999999</v>
      </c>
      <c r="L87" s="3">
        <v>1520.1210000000001</v>
      </c>
      <c r="M87" s="3">
        <v>2815.797</v>
      </c>
      <c r="N87" s="3">
        <v>444.35899999999998</v>
      </c>
      <c r="O87" s="3">
        <v>92.590999999999994</v>
      </c>
      <c r="P87" s="3">
        <v>2098.8179999999998</v>
      </c>
      <c r="Q87" s="3">
        <f t="shared" ref="Q87:Q92" si="17">SUM(H87:P87)</f>
        <v>10521.32</v>
      </c>
      <c r="S87" s="364"/>
      <c r="T87" s="432"/>
      <c r="U87" s="364"/>
      <c r="V87" s="364"/>
      <c r="W87" s="364"/>
      <c r="X87" s="439"/>
      <c r="Y87" s="364"/>
      <c r="Z87" s="439"/>
      <c r="AA87" s="364"/>
      <c r="AB87" s="364"/>
      <c r="AC87" s="364"/>
    </row>
    <row r="88" spans="1:81" ht="15" customHeight="1">
      <c r="F88" s="27" t="s">
        <v>39</v>
      </c>
      <c r="H88" s="8">
        <v>2.008</v>
      </c>
      <c r="I88" s="3">
        <v>1376.8219999999999</v>
      </c>
      <c r="J88" s="3">
        <v>96.24</v>
      </c>
      <c r="K88" s="3">
        <v>509.78399999999999</v>
      </c>
      <c r="L88" s="3">
        <v>416.37099999999998</v>
      </c>
      <c r="M88" s="3">
        <v>1128.403</v>
      </c>
      <c r="N88" s="3">
        <v>18.018000000000001</v>
      </c>
      <c r="O88" s="3">
        <v>18.495999999999999</v>
      </c>
      <c r="P88" s="3">
        <v>556.14599999999996</v>
      </c>
      <c r="Q88" s="3">
        <f t="shared" si="17"/>
        <v>4122.2879999999996</v>
      </c>
      <c r="S88" s="364"/>
      <c r="T88" s="432"/>
      <c r="U88" s="364"/>
      <c r="V88" s="364"/>
      <c r="W88" s="364"/>
      <c r="X88" s="439"/>
      <c r="Y88" s="364"/>
      <c r="Z88" s="439"/>
      <c r="AA88" s="364"/>
      <c r="AB88" s="364"/>
      <c r="AC88" s="364"/>
    </row>
    <row r="89" spans="1:81" ht="15" customHeight="1">
      <c r="F89" s="27" t="s">
        <v>40</v>
      </c>
      <c r="H89" s="3">
        <v>0.13300000000000001</v>
      </c>
      <c r="I89" s="3">
        <v>765.76300000000003</v>
      </c>
      <c r="J89" s="3">
        <v>42.158999999999999</v>
      </c>
      <c r="K89" s="3">
        <v>52.332999999999998</v>
      </c>
      <c r="L89" s="3">
        <v>856.702</v>
      </c>
      <c r="M89" s="3">
        <v>808.23500000000001</v>
      </c>
      <c r="N89" s="3">
        <v>7.4420000000000002</v>
      </c>
      <c r="O89" s="3">
        <v>11.319000000000001</v>
      </c>
      <c r="P89" s="3">
        <v>455.30099999999999</v>
      </c>
      <c r="Q89" s="3">
        <f t="shared" si="17"/>
        <v>2999.3870000000002</v>
      </c>
      <c r="S89" s="364"/>
      <c r="T89" s="432"/>
      <c r="U89" s="364"/>
      <c r="V89" s="364"/>
      <c r="W89" s="364"/>
      <c r="X89" s="439"/>
      <c r="Y89" s="364"/>
      <c r="Z89" s="439"/>
      <c r="AA89" s="364"/>
      <c r="AB89" s="364"/>
      <c r="AC89" s="364"/>
    </row>
    <row r="90" spans="1:81" ht="15" customHeight="1">
      <c r="F90" s="27" t="s">
        <v>38</v>
      </c>
      <c r="H90" s="3">
        <v>0</v>
      </c>
      <c r="I90" s="3">
        <v>494.423</v>
      </c>
      <c r="J90" s="3">
        <v>70.756</v>
      </c>
      <c r="K90" s="3">
        <v>406.11</v>
      </c>
      <c r="L90" s="3">
        <v>188.55099999999999</v>
      </c>
      <c r="M90" s="3">
        <v>583.53200000000004</v>
      </c>
      <c r="N90" s="3">
        <v>15.534000000000001</v>
      </c>
      <c r="O90" s="3">
        <v>39.079000000000001</v>
      </c>
      <c r="P90" s="3">
        <v>480.40299999999979</v>
      </c>
      <c r="Q90" s="3">
        <f t="shared" si="17"/>
        <v>2278.3879999999999</v>
      </c>
      <c r="S90" s="364"/>
      <c r="T90" s="432"/>
      <c r="U90" s="364"/>
      <c r="V90" s="364"/>
      <c r="W90" s="364"/>
      <c r="X90" s="439"/>
      <c r="Y90" s="364"/>
      <c r="Z90" s="439"/>
      <c r="AA90" s="364"/>
      <c r="AB90" s="364"/>
      <c r="AC90" s="364"/>
    </row>
    <row r="91" spans="1:81" ht="15" customHeight="1">
      <c r="F91" s="27" t="s">
        <v>43</v>
      </c>
      <c r="H91" s="3">
        <v>0</v>
      </c>
      <c r="I91" s="3">
        <v>326.21499999999997</v>
      </c>
      <c r="J91" s="3">
        <v>25.846</v>
      </c>
      <c r="K91" s="3">
        <v>124.664</v>
      </c>
      <c r="L91" s="3">
        <v>20.103000000000002</v>
      </c>
      <c r="M91" s="3">
        <v>245.00399999999999</v>
      </c>
      <c r="N91" s="3">
        <v>3.35</v>
      </c>
      <c r="O91" s="3">
        <v>20.292999999999999</v>
      </c>
      <c r="P91" s="3">
        <v>74.14400000000002</v>
      </c>
      <c r="Q91" s="3">
        <f t="shared" si="17"/>
        <v>839.61900000000003</v>
      </c>
      <c r="S91" s="364"/>
      <c r="T91" s="432"/>
      <c r="U91" s="364"/>
      <c r="V91" s="364"/>
      <c r="W91" s="364"/>
      <c r="X91" s="364"/>
      <c r="Y91" s="364"/>
      <c r="Z91" s="364"/>
      <c r="AA91" s="364"/>
      <c r="AB91" s="364"/>
      <c r="AC91" s="364"/>
    </row>
    <row r="92" spans="1:81" ht="15" customHeight="1">
      <c r="F92" s="27" t="s">
        <v>116</v>
      </c>
      <c r="H92" s="9">
        <v>0</v>
      </c>
      <c r="I92" s="9">
        <v>1595.2850000000001</v>
      </c>
      <c r="J92" s="9">
        <v>439.28699999999998</v>
      </c>
      <c r="K92" s="9">
        <v>118.723</v>
      </c>
      <c r="L92" s="9">
        <v>838.07600000000002</v>
      </c>
      <c r="M92" s="9">
        <v>2069.6419999999998</v>
      </c>
      <c r="N92" s="9">
        <v>104.70699999999999</v>
      </c>
      <c r="O92" s="9">
        <v>103.943</v>
      </c>
      <c r="P92" s="9">
        <v>1553.2420000000043</v>
      </c>
      <c r="Q92" s="3">
        <f t="shared" si="17"/>
        <v>6822.9050000000043</v>
      </c>
      <c r="S92" s="364"/>
      <c r="T92" s="432"/>
      <c r="U92" s="364"/>
      <c r="V92" s="364"/>
      <c r="W92" s="364"/>
      <c r="X92" s="439"/>
      <c r="Y92" s="364"/>
      <c r="Z92" s="439"/>
      <c r="AA92" s="364"/>
      <c r="AB92" s="364"/>
      <c r="AC92" s="364"/>
    </row>
    <row r="93" spans="1:81" s="30" customFormat="1" ht="14.1" customHeight="1">
      <c r="B93" s="29"/>
      <c r="C93" s="29"/>
      <c r="D93" s="29"/>
      <c r="E93" s="29"/>
      <c r="H93" s="9"/>
      <c r="I93" s="9"/>
      <c r="J93" s="9"/>
      <c r="K93" s="9"/>
      <c r="L93" s="9"/>
      <c r="M93" s="9"/>
      <c r="N93" s="9"/>
      <c r="O93" s="9"/>
      <c r="P93" s="9"/>
      <c r="Q93" s="9"/>
      <c r="R93" s="379"/>
      <c r="S93" s="364"/>
      <c r="T93" s="432"/>
      <c r="U93" s="364"/>
      <c r="V93" s="364"/>
      <c r="W93" s="364"/>
      <c r="X93" s="364"/>
      <c r="Y93" s="364"/>
      <c r="Z93" s="364"/>
      <c r="AA93" s="364"/>
      <c r="AB93" s="364"/>
      <c r="AC93" s="364"/>
      <c r="AD93" s="379"/>
      <c r="AE93" s="379"/>
      <c r="AF93" s="379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79"/>
      <c r="AZ93" s="379"/>
      <c r="BA93" s="379"/>
      <c r="BB93" s="379"/>
      <c r="BC93" s="379"/>
      <c r="BD93" s="379"/>
      <c r="BE93" s="379"/>
      <c r="BF93" s="379"/>
      <c r="BG93" s="379"/>
      <c r="BH93" s="379"/>
      <c r="BI93" s="379"/>
      <c r="BJ93" s="379"/>
      <c r="BK93" s="379"/>
      <c r="BL93" s="379"/>
      <c r="BM93" s="379"/>
      <c r="BN93" s="379"/>
      <c r="BO93" s="379"/>
      <c r="BP93" s="379"/>
      <c r="BQ93" s="379"/>
      <c r="BR93" s="379"/>
      <c r="BS93" s="379"/>
      <c r="BT93" s="379"/>
      <c r="BU93" s="379"/>
      <c r="BV93" s="379"/>
      <c r="BW93" s="379"/>
      <c r="BX93" s="379"/>
      <c r="BY93" s="379"/>
      <c r="BZ93" s="379"/>
      <c r="CA93" s="379"/>
      <c r="CB93" s="379"/>
      <c r="CC93" s="379"/>
    </row>
    <row r="94" spans="1:81" s="35" customFormat="1" ht="15" customHeight="1">
      <c r="B94" s="34" t="s">
        <v>184</v>
      </c>
      <c r="H94" s="10">
        <v>2.141</v>
      </c>
      <c r="I94" s="10">
        <v>3960.3980000000001</v>
      </c>
      <c r="J94" s="10">
        <v>635.58500000000004</v>
      </c>
      <c r="K94" s="10">
        <v>1134.5329999999999</v>
      </c>
      <c r="L94" s="10">
        <v>2077.5169999999998</v>
      </c>
      <c r="M94" s="10">
        <v>4037.8470000000002</v>
      </c>
      <c r="N94" s="10">
        <v>114.52</v>
      </c>
      <c r="O94" s="10">
        <v>128.57</v>
      </c>
      <c r="P94" s="10">
        <v>2352.7809999999999</v>
      </c>
      <c r="Q94" s="10">
        <f t="shared" ref="Q94" si="18">SUM(H94:P94)</f>
        <v>14443.892</v>
      </c>
      <c r="R94" s="424"/>
      <c r="S94" s="364"/>
      <c r="T94" s="432"/>
      <c r="U94" s="364"/>
      <c r="V94" s="364"/>
      <c r="W94" s="364"/>
      <c r="X94" s="364"/>
      <c r="Y94" s="364"/>
      <c r="Z94" s="364"/>
      <c r="AA94" s="364"/>
      <c r="AB94" s="364"/>
      <c r="AC94" s="364"/>
      <c r="AD94" s="433"/>
      <c r="AE94" s="433"/>
      <c r="AF94" s="433"/>
      <c r="AG94" s="433"/>
      <c r="AH94" s="433"/>
      <c r="AI94" s="433"/>
      <c r="AJ94" s="433"/>
      <c r="AK94" s="433"/>
      <c r="AL94" s="433"/>
      <c r="AM94" s="433"/>
      <c r="AN94" s="433"/>
      <c r="AO94" s="433"/>
      <c r="AP94" s="433"/>
      <c r="AQ94" s="433"/>
      <c r="AR94" s="433"/>
      <c r="AS94" s="433"/>
      <c r="AT94" s="433"/>
      <c r="AU94" s="433"/>
      <c r="AV94" s="433"/>
      <c r="AW94" s="433"/>
      <c r="AX94" s="433"/>
      <c r="AY94" s="433"/>
      <c r="AZ94" s="433"/>
      <c r="BA94" s="433"/>
      <c r="BB94" s="433"/>
      <c r="BC94" s="433"/>
      <c r="BD94" s="433"/>
      <c r="BE94" s="433"/>
      <c r="BF94" s="433"/>
      <c r="BG94" s="433"/>
      <c r="BH94" s="433"/>
      <c r="BI94" s="433"/>
      <c r="BJ94" s="433"/>
      <c r="BK94" s="433"/>
      <c r="BL94" s="433"/>
      <c r="BM94" s="433"/>
      <c r="BN94" s="433"/>
      <c r="BO94" s="433"/>
      <c r="BP94" s="433"/>
      <c r="BQ94" s="433"/>
      <c r="BR94" s="433"/>
      <c r="BS94" s="433"/>
      <c r="BT94" s="433"/>
      <c r="BU94" s="433"/>
      <c r="BV94" s="433"/>
      <c r="BW94" s="433"/>
      <c r="BX94" s="433"/>
      <c r="BY94" s="433"/>
      <c r="BZ94" s="433"/>
      <c r="CA94" s="433"/>
      <c r="CB94" s="433"/>
      <c r="CC94" s="433"/>
    </row>
    <row r="95" spans="1:81" ht="9" customHeight="1">
      <c r="H95" s="3"/>
      <c r="I95" s="3"/>
      <c r="J95" s="3"/>
      <c r="K95" s="3"/>
      <c r="L95" s="3"/>
      <c r="M95" s="3"/>
      <c r="N95" s="3"/>
      <c r="O95" s="3"/>
      <c r="P95" s="3"/>
      <c r="Q95" s="3"/>
      <c r="S95" s="364"/>
      <c r="T95" s="432"/>
      <c r="U95" s="364"/>
      <c r="V95" s="364"/>
      <c r="W95" s="364"/>
      <c r="X95" s="364"/>
      <c r="Y95" s="364"/>
      <c r="Z95" s="364"/>
      <c r="AA95" s="364"/>
      <c r="AB95" s="364"/>
      <c r="AC95" s="364"/>
    </row>
    <row r="96" spans="1:81" s="248" customFormat="1" ht="15" customHeight="1">
      <c r="A96" s="36"/>
      <c r="B96" s="36" t="s">
        <v>44</v>
      </c>
      <c r="C96" s="36"/>
      <c r="D96" s="36"/>
      <c r="E96" s="36"/>
      <c r="F96" s="36"/>
      <c r="G96" s="36"/>
      <c r="H96" s="2">
        <f>SUM(H97:H99)</f>
        <v>0</v>
      </c>
      <c r="I96" s="2">
        <f>SUM(I97:I99)</f>
        <v>1358.3129999999999</v>
      </c>
      <c r="J96" s="2">
        <f t="shared" ref="J96:Q96" si="19">SUM(J97:J99)</f>
        <v>2048.1550000000002</v>
      </c>
      <c r="K96" s="2">
        <f t="shared" si="19"/>
        <v>35.251000000000005</v>
      </c>
      <c r="L96" s="2">
        <f t="shared" si="19"/>
        <v>220.465</v>
      </c>
      <c r="M96" s="2">
        <f t="shared" si="19"/>
        <v>733.66000000000008</v>
      </c>
      <c r="N96" s="2">
        <f t="shared" si="19"/>
        <v>121.494</v>
      </c>
      <c r="O96" s="2">
        <f t="shared" si="19"/>
        <v>20.682000000000002</v>
      </c>
      <c r="P96" s="2">
        <f t="shared" si="19"/>
        <v>385.51599999999928</v>
      </c>
      <c r="Q96" s="2">
        <f t="shared" si="19"/>
        <v>4923.5360000000001</v>
      </c>
      <c r="R96" s="432"/>
      <c r="S96" s="364"/>
      <c r="T96" s="432"/>
      <c r="U96" s="364"/>
      <c r="V96" s="435"/>
      <c r="W96" s="364"/>
      <c r="X96" s="364"/>
      <c r="Y96" s="364"/>
      <c r="Z96" s="364"/>
      <c r="AA96" s="364"/>
      <c r="AB96" s="364"/>
      <c r="AC96" s="364"/>
      <c r="AD96" s="432"/>
      <c r="AE96" s="432"/>
      <c r="AF96" s="432"/>
      <c r="AG96" s="432"/>
      <c r="AH96" s="432"/>
      <c r="AI96" s="432"/>
      <c r="AJ96" s="432"/>
      <c r="AK96" s="432"/>
      <c r="AL96" s="432"/>
      <c r="AM96" s="432"/>
      <c r="AN96" s="432"/>
      <c r="AO96" s="432"/>
      <c r="AP96" s="432"/>
      <c r="AQ96" s="432"/>
      <c r="AR96" s="432"/>
      <c r="AS96" s="432"/>
      <c r="AT96" s="432"/>
      <c r="AU96" s="432"/>
      <c r="AV96" s="432"/>
      <c r="AW96" s="432"/>
      <c r="AX96" s="432"/>
      <c r="AY96" s="432"/>
      <c r="AZ96" s="432"/>
      <c r="BA96" s="432"/>
      <c r="BB96" s="432"/>
      <c r="BC96" s="432"/>
      <c r="BD96" s="432"/>
      <c r="BE96" s="432"/>
      <c r="BF96" s="432"/>
      <c r="BG96" s="432"/>
      <c r="BH96" s="432"/>
      <c r="BI96" s="432"/>
      <c r="BJ96" s="432"/>
      <c r="BK96" s="432"/>
      <c r="BL96" s="432"/>
      <c r="BM96" s="432"/>
      <c r="BN96" s="432"/>
      <c r="BO96" s="432"/>
      <c r="BP96" s="432"/>
      <c r="BQ96" s="432"/>
      <c r="BR96" s="432"/>
      <c r="BS96" s="432"/>
      <c r="BT96" s="432"/>
      <c r="BU96" s="432"/>
      <c r="BV96" s="432"/>
      <c r="BW96" s="432"/>
      <c r="BX96" s="432"/>
      <c r="BY96" s="432"/>
      <c r="BZ96" s="432"/>
      <c r="CA96" s="432"/>
      <c r="CB96" s="432"/>
      <c r="CC96" s="432"/>
    </row>
    <row r="97" spans="1:81" ht="15" customHeight="1">
      <c r="F97" s="27" t="s">
        <v>45</v>
      </c>
      <c r="H97" s="3">
        <v>0</v>
      </c>
      <c r="I97" s="3">
        <v>1163.7449999999999</v>
      </c>
      <c r="J97" s="3">
        <v>1887.412</v>
      </c>
      <c r="K97" s="3">
        <v>34.087000000000003</v>
      </c>
      <c r="L97" s="3">
        <v>192.661</v>
      </c>
      <c r="M97" s="3">
        <v>683.67700000000002</v>
      </c>
      <c r="N97" s="3">
        <v>111.226</v>
      </c>
      <c r="O97" s="3">
        <v>16.7</v>
      </c>
      <c r="P97" s="3">
        <v>344.65499999999929</v>
      </c>
      <c r="Q97" s="3">
        <f t="shared" ref="Q97:Q99" si="20">SUM(H97:P97)</f>
        <v>4434.1629999999996</v>
      </c>
      <c r="S97" s="364"/>
      <c r="T97" s="432"/>
      <c r="U97" s="364"/>
      <c r="V97" s="435"/>
      <c r="W97" s="364"/>
      <c r="X97" s="364"/>
      <c r="Y97" s="364"/>
      <c r="Z97" s="364"/>
      <c r="AA97" s="364"/>
      <c r="AB97" s="364"/>
      <c r="AC97" s="364"/>
    </row>
    <row r="98" spans="1:81" ht="15" customHeight="1">
      <c r="F98" s="27" t="s">
        <v>46</v>
      </c>
      <c r="H98" s="3">
        <v>0</v>
      </c>
      <c r="I98" s="3">
        <v>156.21799999999999</v>
      </c>
      <c r="J98" s="3">
        <v>158.501</v>
      </c>
      <c r="K98" s="3">
        <v>0.97</v>
      </c>
      <c r="L98" s="3">
        <v>26.751000000000001</v>
      </c>
      <c r="M98" s="3">
        <v>40.213999999999999</v>
      </c>
      <c r="N98" s="3">
        <v>8.4009999999999998</v>
      </c>
      <c r="O98" s="3">
        <v>1.87</v>
      </c>
      <c r="P98" s="3">
        <v>32.65299999999997</v>
      </c>
      <c r="Q98" s="3">
        <f t="shared" si="20"/>
        <v>425.57799999999997</v>
      </c>
      <c r="S98" s="364"/>
      <c r="T98" s="432"/>
      <c r="U98" s="364"/>
      <c r="V98" s="435"/>
      <c r="W98" s="364"/>
      <c r="X98" s="364"/>
      <c r="Y98" s="364"/>
      <c r="Z98" s="364"/>
      <c r="AA98" s="364"/>
      <c r="AB98" s="364"/>
      <c r="AC98" s="364"/>
    </row>
    <row r="99" spans="1:81" ht="15" customHeight="1">
      <c r="F99" s="27" t="s">
        <v>117</v>
      </c>
      <c r="H99" s="3">
        <v>0</v>
      </c>
      <c r="I99" s="3">
        <v>38.35</v>
      </c>
      <c r="J99" s="3">
        <v>2.242</v>
      </c>
      <c r="K99" s="3">
        <v>0.19400000000000001</v>
      </c>
      <c r="L99" s="3">
        <v>1.0529999999999999</v>
      </c>
      <c r="M99" s="3">
        <v>9.7690000000000001</v>
      </c>
      <c r="N99" s="3">
        <v>1.867</v>
      </c>
      <c r="O99" s="3">
        <v>2.1120000000000001</v>
      </c>
      <c r="P99" s="3">
        <v>8.2080000000000002</v>
      </c>
      <c r="Q99" s="3">
        <f t="shared" si="20"/>
        <v>63.794999999999995</v>
      </c>
      <c r="S99" s="364"/>
      <c r="T99" s="432"/>
      <c r="U99" s="364"/>
      <c r="V99" s="435"/>
      <c r="W99" s="364"/>
      <c r="X99" s="364"/>
      <c r="Y99" s="364"/>
      <c r="Z99" s="364"/>
      <c r="AA99" s="364"/>
      <c r="AB99" s="364"/>
      <c r="AC99" s="364"/>
    </row>
    <row r="100" spans="1:81" ht="9" customHeight="1">
      <c r="H100" s="3"/>
      <c r="I100" s="3"/>
      <c r="J100" s="3"/>
      <c r="K100" s="3"/>
      <c r="L100" s="3"/>
      <c r="M100" s="3"/>
      <c r="N100" s="3"/>
      <c r="O100" s="3"/>
      <c r="P100" s="3"/>
      <c r="Q100" s="3"/>
      <c r="S100" s="364"/>
      <c r="T100" s="432"/>
      <c r="U100" s="364"/>
      <c r="V100" s="435"/>
      <c r="W100" s="364"/>
      <c r="X100" s="364"/>
      <c r="Y100" s="364"/>
      <c r="Z100" s="364"/>
      <c r="AA100" s="364"/>
      <c r="AB100" s="364"/>
      <c r="AC100" s="364"/>
    </row>
    <row r="101" spans="1:81" s="248" customFormat="1" ht="15" customHeight="1">
      <c r="A101" s="36"/>
      <c r="B101" s="36" t="s">
        <v>47</v>
      </c>
      <c r="C101" s="36"/>
      <c r="D101" s="36"/>
      <c r="E101" s="36"/>
      <c r="F101" s="36"/>
      <c r="G101" s="36"/>
      <c r="H101" s="2">
        <v>0</v>
      </c>
      <c r="I101" s="2">
        <v>614.846</v>
      </c>
      <c r="J101" s="2">
        <v>223.767</v>
      </c>
      <c r="K101" s="2">
        <v>14.457000000000001</v>
      </c>
      <c r="L101" s="2">
        <v>110.88200000000001</v>
      </c>
      <c r="M101" s="2">
        <v>215.881</v>
      </c>
      <c r="N101" s="2">
        <f>22.166-0.00100000000065847</f>
        <v>22.164999999999342</v>
      </c>
      <c r="O101" s="2">
        <f>24.026-0.00100000000020373</f>
        <v>24.024999999999796</v>
      </c>
      <c r="P101" s="2">
        <f>146.541-0.00099999998928979-0.00099999998928979</f>
        <v>146.53900000002142</v>
      </c>
      <c r="Q101" s="2">
        <f t="shared" ref="Q101" si="21">SUM(H101:P101)</f>
        <v>1372.5620000000206</v>
      </c>
      <c r="R101" s="436"/>
      <c r="S101" s="364"/>
      <c r="T101" s="432"/>
      <c r="U101" s="364"/>
      <c r="V101" s="435"/>
      <c r="W101" s="364"/>
      <c r="X101" s="364"/>
      <c r="Y101" s="364"/>
      <c r="Z101" s="364"/>
      <c r="AA101" s="364"/>
      <c r="AB101" s="364"/>
      <c r="AC101" s="364"/>
      <c r="AD101" s="432"/>
      <c r="AE101" s="432"/>
      <c r="AF101" s="432"/>
      <c r="AG101" s="432"/>
      <c r="AH101" s="432"/>
      <c r="AI101" s="432"/>
      <c r="AJ101" s="432"/>
      <c r="AK101" s="432"/>
      <c r="AL101" s="432"/>
      <c r="AM101" s="432"/>
      <c r="AN101" s="432"/>
      <c r="AO101" s="432"/>
      <c r="AP101" s="432"/>
      <c r="AQ101" s="432"/>
      <c r="AR101" s="432"/>
      <c r="AS101" s="432"/>
      <c r="AT101" s="432"/>
      <c r="AU101" s="432"/>
      <c r="AV101" s="432"/>
      <c r="AW101" s="432"/>
      <c r="AX101" s="432"/>
      <c r="AY101" s="432"/>
      <c r="AZ101" s="432"/>
      <c r="BA101" s="432"/>
      <c r="BB101" s="432"/>
      <c r="BC101" s="432"/>
      <c r="BD101" s="432"/>
      <c r="BE101" s="432"/>
      <c r="BF101" s="432"/>
      <c r="BG101" s="432"/>
      <c r="BH101" s="432"/>
      <c r="BI101" s="432"/>
      <c r="BJ101" s="432"/>
      <c r="BK101" s="432"/>
      <c r="BL101" s="432"/>
      <c r="BM101" s="432"/>
      <c r="BN101" s="432"/>
      <c r="BO101" s="432"/>
      <c r="BP101" s="432"/>
      <c r="BQ101" s="432"/>
      <c r="BR101" s="432"/>
      <c r="BS101" s="432"/>
      <c r="BT101" s="432"/>
      <c r="BU101" s="432"/>
      <c r="BV101" s="432"/>
      <c r="BW101" s="432"/>
      <c r="BX101" s="432"/>
      <c r="BY101" s="432"/>
      <c r="BZ101" s="432"/>
      <c r="CA101" s="432"/>
      <c r="CB101" s="432"/>
      <c r="CC101" s="432"/>
    </row>
    <row r="102" spans="1:81" ht="9" customHeight="1"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S102" s="364"/>
      <c r="T102" s="432"/>
      <c r="U102" s="364"/>
      <c r="V102" s="435"/>
      <c r="W102" s="364"/>
      <c r="X102" s="364"/>
      <c r="Y102" s="364"/>
      <c r="Z102" s="364"/>
      <c r="AA102" s="364"/>
      <c r="AB102" s="364"/>
      <c r="AC102" s="364"/>
    </row>
    <row r="103" spans="1:81" s="36" customFormat="1" ht="15" customHeight="1">
      <c r="B103" s="37" t="s">
        <v>137</v>
      </c>
      <c r="C103" s="37"/>
      <c r="D103" s="37"/>
      <c r="E103" s="37"/>
      <c r="H103" s="2">
        <v>75.75200000000001</v>
      </c>
      <c r="I103" s="2">
        <v>81.834999999999994</v>
      </c>
      <c r="J103" s="2">
        <v>0.14399999999999999</v>
      </c>
      <c r="K103" s="2">
        <v>0</v>
      </c>
      <c r="L103" s="2">
        <v>0.41899999999999998</v>
      </c>
      <c r="M103" s="2">
        <v>2.1059999999999999</v>
      </c>
      <c r="N103" s="2">
        <v>1.3999999999999999E-2</v>
      </c>
      <c r="O103" s="2">
        <v>0</v>
      </c>
      <c r="P103" s="2">
        <f>4.284+0.00100000000011846</f>
        <v>4.2850000000001183</v>
      </c>
      <c r="Q103" s="2">
        <f t="shared" ref="Q103" si="22">SUM(H103:P103)</f>
        <v>164.55500000000012</v>
      </c>
      <c r="R103" s="443"/>
      <c r="S103" s="364"/>
      <c r="T103" s="432"/>
      <c r="U103" s="364"/>
      <c r="V103" s="435"/>
      <c r="W103" s="364"/>
      <c r="X103" s="364"/>
      <c r="Y103" s="364"/>
      <c r="Z103" s="364"/>
      <c r="AA103" s="364"/>
      <c r="AB103" s="364"/>
      <c r="AC103" s="364"/>
      <c r="AD103" s="429"/>
      <c r="AE103" s="429"/>
      <c r="AF103" s="429"/>
      <c r="AG103" s="429"/>
      <c r="AH103" s="429"/>
      <c r="AI103" s="429"/>
      <c r="AJ103" s="429"/>
      <c r="AK103" s="429"/>
      <c r="AL103" s="429"/>
      <c r="AM103" s="429"/>
      <c r="AN103" s="429"/>
      <c r="AO103" s="429"/>
      <c r="AP103" s="429"/>
      <c r="AQ103" s="429"/>
      <c r="AR103" s="429"/>
      <c r="AS103" s="429"/>
      <c r="AT103" s="429"/>
      <c r="AU103" s="429"/>
      <c r="AV103" s="429"/>
      <c r="AW103" s="429"/>
      <c r="AX103" s="429"/>
      <c r="AY103" s="429"/>
      <c r="AZ103" s="429"/>
      <c r="BA103" s="429"/>
      <c r="BB103" s="429"/>
      <c r="BC103" s="429"/>
      <c r="BD103" s="429"/>
      <c r="BE103" s="429"/>
      <c r="BF103" s="429"/>
      <c r="BG103" s="429"/>
      <c r="BH103" s="429"/>
      <c r="BI103" s="429"/>
      <c r="BJ103" s="429"/>
      <c r="BK103" s="429"/>
      <c r="BL103" s="429"/>
      <c r="BM103" s="429"/>
      <c r="BN103" s="429"/>
      <c r="BO103" s="429"/>
      <c r="BP103" s="429"/>
      <c r="BQ103" s="429"/>
      <c r="BR103" s="429"/>
      <c r="BS103" s="429"/>
      <c r="BT103" s="429"/>
      <c r="BU103" s="429"/>
      <c r="BV103" s="429"/>
      <c r="BW103" s="429"/>
      <c r="BX103" s="429"/>
      <c r="BY103" s="429"/>
      <c r="BZ103" s="429"/>
      <c r="CA103" s="429"/>
      <c r="CB103" s="429"/>
      <c r="CC103" s="429"/>
    </row>
    <row r="104" spans="1:81" s="249" customFormat="1" ht="14.1" customHeight="1">
      <c r="A104" s="38"/>
      <c r="B104" s="29"/>
      <c r="C104" s="29"/>
      <c r="D104" s="29"/>
      <c r="E104" s="29"/>
      <c r="F104" s="38"/>
      <c r="G104" s="38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29"/>
      <c r="S104" s="364"/>
      <c r="T104" s="432"/>
      <c r="U104" s="364"/>
      <c r="V104" s="364"/>
      <c r="W104" s="364"/>
      <c r="X104" s="364"/>
      <c r="Y104" s="364"/>
      <c r="Z104" s="364"/>
      <c r="AA104" s="364"/>
      <c r="AB104" s="364"/>
      <c r="AC104" s="364"/>
      <c r="AD104" s="429"/>
      <c r="AE104" s="429"/>
      <c r="AF104" s="429"/>
      <c r="AG104" s="429"/>
      <c r="AH104" s="429"/>
      <c r="AI104" s="429"/>
      <c r="AJ104" s="429"/>
      <c r="AK104" s="429"/>
      <c r="AL104" s="429"/>
      <c r="AM104" s="429"/>
      <c r="AN104" s="429"/>
      <c r="AO104" s="429"/>
      <c r="AP104" s="429"/>
      <c r="AQ104" s="429"/>
      <c r="AR104" s="429"/>
      <c r="AS104" s="429"/>
      <c r="AT104" s="429"/>
      <c r="AU104" s="429"/>
      <c r="AV104" s="429"/>
      <c r="AW104" s="429"/>
      <c r="AX104" s="429"/>
      <c r="AY104" s="429"/>
      <c r="AZ104" s="429"/>
      <c r="BA104" s="429"/>
      <c r="BB104" s="429"/>
      <c r="BC104" s="429"/>
      <c r="BD104" s="429"/>
      <c r="BE104" s="429"/>
      <c r="BF104" s="429"/>
      <c r="BG104" s="429"/>
      <c r="BH104" s="429"/>
      <c r="BI104" s="429"/>
      <c r="BJ104" s="429"/>
      <c r="BK104" s="429"/>
      <c r="BL104" s="429"/>
      <c r="BM104" s="429"/>
      <c r="BN104" s="429"/>
      <c r="BO104" s="429"/>
      <c r="BP104" s="429"/>
      <c r="BQ104" s="429"/>
      <c r="BR104" s="429"/>
      <c r="BS104" s="429"/>
      <c r="BT104" s="429"/>
      <c r="BU104" s="429"/>
      <c r="BV104" s="429"/>
      <c r="BW104" s="429"/>
      <c r="BX104" s="429"/>
      <c r="BY104" s="429"/>
      <c r="BZ104" s="429"/>
      <c r="CA104" s="429"/>
      <c r="CB104" s="429"/>
      <c r="CC104" s="429"/>
    </row>
    <row r="105" spans="1:81" s="317" customFormat="1" ht="20.100000000000001" customHeight="1" thickBot="1">
      <c r="A105" s="314"/>
      <c r="B105" s="314" t="s">
        <v>178</v>
      </c>
      <c r="C105" s="314"/>
      <c r="D105" s="314"/>
      <c r="E105" s="314"/>
      <c r="F105" s="314"/>
      <c r="G105" s="315">
        <f t="shared" ref="G105:P105" si="23">SUM(G65+G82+G86+G96+G101+G103)</f>
        <v>0</v>
      </c>
      <c r="H105" s="315">
        <f t="shared" si="23"/>
        <v>564.4380000000001</v>
      </c>
      <c r="I105" s="315">
        <f t="shared" si="23"/>
        <v>47632.253999999994</v>
      </c>
      <c r="J105" s="315">
        <f t="shared" si="23"/>
        <v>51309.042000000001</v>
      </c>
      <c r="K105" s="315">
        <f t="shared" si="23"/>
        <v>5582.8720000000003</v>
      </c>
      <c r="L105" s="315">
        <f t="shared" si="23"/>
        <v>14640.938000000002</v>
      </c>
      <c r="M105" s="315">
        <f t="shared" si="23"/>
        <v>32886.50299999999</v>
      </c>
      <c r="N105" s="315">
        <f t="shared" si="23"/>
        <v>3336.8009999999999</v>
      </c>
      <c r="O105" s="315">
        <f t="shared" si="23"/>
        <v>1067.261</v>
      </c>
      <c r="P105" s="315">
        <f t="shared" si="23"/>
        <v>24076.02500000002</v>
      </c>
      <c r="Q105" s="316">
        <f>SUM(Q65+Q82+Q86+Q96+Q101+Q103)</f>
        <v>181096.13400000002</v>
      </c>
      <c r="R105" s="444"/>
      <c r="S105" s="364"/>
      <c r="T105" s="432"/>
      <c r="U105" s="364"/>
      <c r="V105" s="364"/>
      <c r="W105" s="364"/>
      <c r="X105" s="364"/>
      <c r="Y105" s="364"/>
      <c r="Z105" s="364"/>
      <c r="AA105" s="364"/>
      <c r="AB105" s="364"/>
      <c r="AC105" s="364"/>
      <c r="AD105" s="429"/>
      <c r="AE105" s="429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29"/>
      <c r="AQ105" s="429"/>
      <c r="AR105" s="429"/>
      <c r="AS105" s="429"/>
      <c r="AT105" s="429"/>
      <c r="AU105" s="429"/>
      <c r="AV105" s="429"/>
      <c r="AW105" s="429"/>
      <c r="AX105" s="429"/>
      <c r="AY105" s="429"/>
      <c r="AZ105" s="429"/>
      <c r="BA105" s="429"/>
      <c r="BB105" s="429"/>
      <c r="BC105" s="429"/>
      <c r="BD105" s="429"/>
      <c r="BE105" s="429"/>
      <c r="BF105" s="429"/>
      <c r="BG105" s="429"/>
      <c r="BH105" s="429"/>
      <c r="BI105" s="429"/>
      <c r="BJ105" s="429"/>
      <c r="BK105" s="429"/>
      <c r="BL105" s="429"/>
      <c r="BM105" s="429"/>
      <c r="BN105" s="429"/>
      <c r="BO105" s="429"/>
      <c r="BP105" s="429"/>
      <c r="BQ105" s="429"/>
      <c r="BR105" s="429"/>
      <c r="BS105" s="429"/>
      <c r="BT105" s="429"/>
      <c r="BU105" s="429"/>
      <c r="BV105" s="429"/>
      <c r="BW105" s="429"/>
      <c r="BX105" s="429"/>
      <c r="BY105" s="429"/>
      <c r="BZ105" s="429"/>
      <c r="CA105" s="429"/>
      <c r="CB105" s="429"/>
      <c r="CC105" s="429"/>
    </row>
    <row r="106" spans="1:81" s="250" customFormat="1" ht="15.75" customHeight="1">
      <c r="A106" s="256"/>
      <c r="B106" s="29"/>
      <c r="C106" s="256"/>
      <c r="D106" s="38"/>
      <c r="E106" s="38"/>
      <c r="F106" s="38"/>
      <c r="G106" s="224"/>
      <c r="H106" s="257"/>
      <c r="I106" s="257"/>
      <c r="J106" s="257"/>
      <c r="K106" s="257"/>
      <c r="L106" s="38"/>
      <c r="M106" s="38"/>
      <c r="N106" s="38"/>
      <c r="O106" s="38"/>
      <c r="P106" s="38"/>
      <c r="Q106" s="38"/>
      <c r="R106" s="429"/>
      <c r="S106" s="429"/>
      <c r="T106" s="429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29"/>
      <c r="AE106" s="429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29"/>
      <c r="AP106" s="429"/>
      <c r="AQ106" s="429"/>
      <c r="AR106" s="429"/>
      <c r="AS106" s="429"/>
      <c r="AT106" s="429"/>
      <c r="AU106" s="429"/>
      <c r="AV106" s="429"/>
      <c r="AW106" s="429"/>
      <c r="AX106" s="429"/>
      <c r="AY106" s="429"/>
      <c r="AZ106" s="429"/>
      <c r="BA106" s="429"/>
      <c r="BB106" s="429"/>
      <c r="BC106" s="429"/>
      <c r="BD106" s="429"/>
      <c r="BE106" s="429"/>
      <c r="BF106" s="429"/>
      <c r="BG106" s="429"/>
      <c r="BH106" s="429"/>
      <c r="BI106" s="429"/>
      <c r="BJ106" s="429"/>
      <c r="BK106" s="429"/>
      <c r="BL106" s="429"/>
      <c r="BM106" s="429"/>
      <c r="BN106" s="429"/>
      <c r="BO106" s="429"/>
      <c r="BP106" s="429"/>
      <c r="BQ106" s="429"/>
      <c r="BR106" s="429"/>
      <c r="BS106" s="429"/>
      <c r="BT106" s="429"/>
      <c r="BU106" s="429"/>
      <c r="BV106" s="429"/>
      <c r="BW106" s="429"/>
      <c r="BX106" s="429"/>
      <c r="BY106" s="429"/>
      <c r="BZ106" s="429"/>
      <c r="CA106" s="429"/>
      <c r="CB106" s="429"/>
      <c r="CC106" s="429"/>
    </row>
    <row r="107" spans="1:81" s="258" customFormat="1" ht="9" customHeight="1">
      <c r="B107" s="259"/>
      <c r="C107" s="259"/>
      <c r="D107" s="259"/>
      <c r="E107" s="259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79"/>
      <c r="AS107" s="379"/>
      <c r="AT107" s="379"/>
      <c r="AU107" s="379"/>
      <c r="AV107" s="379"/>
      <c r="AW107" s="379"/>
      <c r="AX107" s="379"/>
      <c r="AY107" s="379"/>
      <c r="AZ107" s="379"/>
      <c r="BA107" s="379"/>
      <c r="BB107" s="379"/>
      <c r="BC107" s="379"/>
      <c r="BD107" s="379"/>
      <c r="BE107" s="379"/>
      <c r="BF107" s="379"/>
      <c r="BG107" s="379"/>
      <c r="BH107" s="379"/>
      <c r="BI107" s="379"/>
      <c r="BJ107" s="379"/>
      <c r="BK107" s="379"/>
      <c r="BL107" s="379"/>
      <c r="BM107" s="379"/>
      <c r="BN107" s="379"/>
      <c r="BO107" s="379"/>
      <c r="BP107" s="379"/>
      <c r="BQ107" s="379"/>
      <c r="BR107" s="379"/>
      <c r="BS107" s="379"/>
      <c r="BT107" s="379"/>
      <c r="BU107" s="379"/>
      <c r="BV107" s="379"/>
      <c r="BW107" s="379"/>
      <c r="BX107" s="379"/>
      <c r="BY107" s="379"/>
      <c r="BZ107" s="379"/>
      <c r="CA107" s="379"/>
      <c r="CB107" s="379"/>
      <c r="CC107" s="379"/>
    </row>
    <row r="108" spans="1:81" ht="9" customHeight="1">
      <c r="B108" s="29"/>
      <c r="C108" s="29"/>
      <c r="D108" s="29"/>
      <c r="E108" s="29"/>
      <c r="F108" s="30"/>
      <c r="G108" s="30"/>
      <c r="H108" s="31"/>
      <c r="I108" s="31"/>
      <c r="J108" s="31"/>
      <c r="K108" s="31"/>
      <c r="L108" s="31"/>
      <c r="M108" s="31"/>
      <c r="N108" s="31"/>
      <c r="O108" s="31"/>
      <c r="P108" s="31"/>
      <c r="Q108" s="32"/>
    </row>
    <row r="109" spans="1:81" s="41" customFormat="1">
      <c r="B109" s="15"/>
      <c r="C109" s="327" t="s">
        <v>109</v>
      </c>
      <c r="D109" s="327"/>
      <c r="E109" s="327"/>
      <c r="F109" s="15" t="s">
        <v>190</v>
      </c>
      <c r="G109" s="15"/>
      <c r="H109" s="3"/>
      <c r="I109" s="3"/>
      <c r="J109" s="3"/>
      <c r="K109" s="3"/>
      <c r="L109" s="3"/>
      <c r="M109" s="3"/>
      <c r="N109" s="3"/>
      <c r="O109" s="3"/>
      <c r="P109" s="3"/>
      <c r="Q109" s="180"/>
      <c r="R109" s="342"/>
      <c r="S109" s="342"/>
      <c r="T109" s="342"/>
      <c r="U109" s="342"/>
      <c r="V109" s="342"/>
      <c r="W109" s="342"/>
      <c r="X109" s="342"/>
      <c r="Y109" s="342"/>
      <c r="Z109" s="342"/>
      <c r="AA109" s="342"/>
      <c r="AB109" s="342"/>
      <c r="AC109" s="342"/>
      <c r="AD109" s="342"/>
      <c r="AE109" s="342"/>
      <c r="AF109" s="342"/>
      <c r="AG109" s="342"/>
      <c r="AH109" s="342"/>
      <c r="AI109" s="342"/>
      <c r="AJ109" s="342"/>
      <c r="AK109" s="342"/>
      <c r="AL109" s="342"/>
      <c r="AM109" s="342"/>
      <c r="AN109" s="342"/>
      <c r="AO109" s="342"/>
      <c r="AP109" s="342"/>
      <c r="AQ109" s="342"/>
      <c r="AR109" s="342"/>
      <c r="AS109" s="342"/>
      <c r="AT109" s="342"/>
      <c r="AU109" s="342"/>
      <c r="AV109" s="342"/>
      <c r="AW109" s="342"/>
      <c r="AX109" s="342"/>
      <c r="AY109" s="342"/>
      <c r="AZ109" s="342"/>
      <c r="BA109" s="342"/>
      <c r="BB109" s="342"/>
      <c r="BC109" s="342"/>
      <c r="BD109" s="342"/>
      <c r="BE109" s="342"/>
      <c r="BF109" s="342"/>
      <c r="BG109" s="342"/>
      <c r="BH109" s="342"/>
      <c r="BI109" s="342"/>
      <c r="BJ109" s="342"/>
      <c r="BK109" s="342"/>
      <c r="BL109" s="342"/>
      <c r="BM109" s="342"/>
      <c r="BN109" s="342"/>
      <c r="BO109" s="342"/>
      <c r="BP109" s="342"/>
      <c r="BQ109" s="342"/>
      <c r="BR109" s="342"/>
      <c r="BS109" s="342"/>
      <c r="BT109" s="342"/>
      <c r="BU109" s="342"/>
      <c r="BV109" s="342"/>
      <c r="BW109" s="342"/>
      <c r="BX109" s="342"/>
      <c r="BY109" s="342"/>
      <c r="BZ109" s="342"/>
      <c r="CA109" s="342"/>
      <c r="CB109" s="342"/>
      <c r="CC109" s="342"/>
    </row>
    <row r="110" spans="1:81" s="104" customFormat="1" ht="19.5" customHeight="1">
      <c r="B110" s="82"/>
      <c r="C110" s="328"/>
      <c r="D110" s="328"/>
      <c r="E110" s="328"/>
      <c r="F110" s="82" t="s">
        <v>189</v>
      </c>
      <c r="G110" s="82"/>
      <c r="H110" s="329"/>
      <c r="I110" s="329"/>
      <c r="J110" s="329"/>
      <c r="K110" s="329"/>
      <c r="L110" s="329"/>
      <c r="M110" s="329"/>
      <c r="N110" s="329"/>
      <c r="O110" s="329"/>
      <c r="P110" s="329"/>
      <c r="Q110" s="330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  <c r="AD110" s="349"/>
      <c r="AE110" s="349"/>
      <c r="AF110" s="349"/>
      <c r="AG110" s="349"/>
      <c r="AH110" s="349"/>
      <c r="AI110" s="349"/>
      <c r="AJ110" s="349"/>
      <c r="AK110" s="349"/>
      <c r="AL110" s="349"/>
      <c r="AM110" s="349"/>
      <c r="AN110" s="349"/>
      <c r="AO110" s="349"/>
      <c r="AP110" s="349"/>
      <c r="AQ110" s="349"/>
      <c r="AR110" s="349"/>
      <c r="AS110" s="349"/>
      <c r="AT110" s="349"/>
      <c r="AU110" s="349"/>
      <c r="AV110" s="349"/>
      <c r="AW110" s="349"/>
      <c r="AX110" s="349"/>
      <c r="AY110" s="349"/>
      <c r="AZ110" s="349"/>
      <c r="BA110" s="349"/>
      <c r="BB110" s="349"/>
      <c r="BC110" s="349"/>
      <c r="BD110" s="349"/>
      <c r="BE110" s="349"/>
      <c r="BF110" s="349"/>
      <c r="BG110" s="349"/>
      <c r="BH110" s="349"/>
      <c r="BI110" s="349"/>
      <c r="BJ110" s="349"/>
      <c r="BK110" s="349"/>
      <c r="BL110" s="349"/>
      <c r="BM110" s="349"/>
      <c r="BN110" s="349"/>
      <c r="BO110" s="349"/>
      <c r="BP110" s="349"/>
      <c r="BQ110" s="349"/>
      <c r="BR110" s="349"/>
      <c r="BS110" s="349"/>
      <c r="BT110" s="349"/>
      <c r="BU110" s="349"/>
      <c r="BV110" s="349"/>
      <c r="BW110" s="349"/>
      <c r="BX110" s="349"/>
      <c r="BY110" s="349"/>
      <c r="BZ110" s="349"/>
      <c r="CA110" s="349"/>
      <c r="CB110" s="349"/>
      <c r="CC110" s="349"/>
    </row>
    <row r="111" spans="1:81" s="15" customFormat="1">
      <c r="C111" s="222" t="s">
        <v>108</v>
      </c>
      <c r="D111" s="222"/>
      <c r="E111" s="222"/>
      <c r="F111" s="127" t="s">
        <v>191</v>
      </c>
      <c r="H111" s="3"/>
      <c r="I111" s="3"/>
      <c r="J111" s="3"/>
      <c r="K111" s="3"/>
      <c r="L111" s="3"/>
      <c r="M111" s="3"/>
      <c r="N111" s="3"/>
      <c r="O111" s="3"/>
      <c r="P111" s="3"/>
      <c r="Q111" s="89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  <c r="AM111" s="343"/>
      <c r="AN111" s="343"/>
      <c r="AO111" s="343"/>
      <c r="AP111" s="343"/>
      <c r="AQ111" s="343"/>
      <c r="AR111" s="343"/>
      <c r="AS111" s="343"/>
      <c r="AT111" s="343"/>
      <c r="AU111" s="343"/>
      <c r="AV111" s="343"/>
      <c r="AW111" s="343"/>
      <c r="AX111" s="343"/>
      <c r="AY111" s="343"/>
      <c r="AZ111" s="343"/>
      <c r="BA111" s="343"/>
      <c r="BB111" s="343"/>
      <c r="BC111" s="343"/>
      <c r="BD111" s="343"/>
      <c r="BE111" s="343"/>
      <c r="BF111" s="343"/>
      <c r="BG111" s="343"/>
      <c r="BH111" s="343"/>
      <c r="BI111" s="343"/>
      <c r="BJ111" s="343"/>
      <c r="BK111" s="343"/>
      <c r="BL111" s="343"/>
      <c r="BM111" s="343"/>
      <c r="BN111" s="343"/>
      <c r="BO111" s="343"/>
      <c r="BP111" s="343"/>
      <c r="BQ111" s="343"/>
      <c r="BR111" s="343"/>
      <c r="BS111" s="343"/>
      <c r="BT111" s="343"/>
      <c r="BU111" s="343"/>
      <c r="BV111" s="343"/>
      <c r="BW111" s="343"/>
      <c r="BX111" s="343"/>
      <c r="BY111" s="343"/>
      <c r="BZ111" s="343"/>
      <c r="CA111" s="343"/>
      <c r="CB111" s="343"/>
      <c r="CC111" s="343"/>
    </row>
    <row r="112" spans="1:81" s="15" customFormat="1">
      <c r="C112" s="222"/>
      <c r="D112" s="222"/>
      <c r="E112" s="222"/>
      <c r="F112" s="331" t="s">
        <v>122</v>
      </c>
      <c r="H112" s="3"/>
      <c r="I112" s="3"/>
      <c r="J112" s="3"/>
      <c r="K112" s="3"/>
      <c r="L112" s="3"/>
      <c r="M112" s="3"/>
      <c r="N112" s="3"/>
      <c r="O112" s="3"/>
      <c r="P112" s="3"/>
      <c r="Q112" s="89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  <c r="BC112" s="343"/>
      <c r="BD112" s="343"/>
      <c r="BE112" s="343"/>
      <c r="BF112" s="343"/>
      <c r="BG112" s="343"/>
      <c r="BH112" s="343"/>
      <c r="BI112" s="343"/>
      <c r="BJ112" s="343"/>
      <c r="BK112" s="343"/>
      <c r="BL112" s="343"/>
      <c r="BM112" s="343"/>
      <c r="BN112" s="343"/>
      <c r="BO112" s="343"/>
      <c r="BP112" s="343"/>
      <c r="BQ112" s="343"/>
      <c r="BR112" s="343"/>
      <c r="BS112" s="343"/>
      <c r="BT112" s="343"/>
      <c r="BU112" s="343"/>
      <c r="BV112" s="343"/>
      <c r="BW112" s="343"/>
      <c r="BX112" s="343"/>
      <c r="BY112" s="343"/>
      <c r="BZ112" s="343"/>
      <c r="CA112" s="343"/>
      <c r="CB112" s="343"/>
      <c r="CC112" s="343"/>
    </row>
    <row r="113" spans="1:81" ht="12.75" customHeight="1">
      <c r="C113" s="262"/>
      <c r="D113" s="262"/>
      <c r="E113" s="262"/>
      <c r="G113" s="28"/>
    </row>
    <row r="114" spans="1:81" s="251" customFormat="1" ht="15.75" customHeight="1">
      <c r="A114" s="479" t="s">
        <v>151</v>
      </c>
      <c r="B114" s="479"/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45"/>
      <c r="S114" s="445"/>
      <c r="T114" s="445"/>
      <c r="U114" s="445"/>
      <c r="V114" s="445"/>
      <c r="W114" s="445"/>
      <c r="X114" s="445"/>
      <c r="Y114" s="445"/>
      <c r="Z114" s="445"/>
      <c r="AA114" s="445"/>
      <c r="AB114" s="445"/>
      <c r="AC114" s="445"/>
      <c r="AD114" s="445"/>
      <c r="AE114" s="445"/>
      <c r="AF114" s="445"/>
      <c r="AG114" s="445"/>
      <c r="AH114" s="445"/>
      <c r="AI114" s="445"/>
      <c r="AJ114" s="445"/>
      <c r="AK114" s="445"/>
      <c r="AL114" s="445"/>
      <c r="AM114" s="445"/>
      <c r="AN114" s="445"/>
      <c r="AO114" s="445"/>
      <c r="AP114" s="445"/>
      <c r="AQ114" s="445"/>
      <c r="AR114" s="445"/>
      <c r="AS114" s="445"/>
      <c r="AT114" s="445"/>
      <c r="AU114" s="445"/>
      <c r="AV114" s="445"/>
      <c r="AW114" s="445"/>
      <c r="AX114" s="445"/>
      <c r="AY114" s="445"/>
      <c r="AZ114" s="445"/>
      <c r="BA114" s="445"/>
      <c r="BB114" s="445"/>
      <c r="BC114" s="445"/>
      <c r="BD114" s="445"/>
      <c r="BE114" s="445"/>
      <c r="BF114" s="445"/>
      <c r="BG114" s="445"/>
      <c r="BH114" s="445"/>
      <c r="BI114" s="445"/>
      <c r="BJ114" s="445"/>
      <c r="BK114" s="445"/>
      <c r="BL114" s="445"/>
      <c r="BM114" s="445"/>
      <c r="BN114" s="445"/>
      <c r="BO114" s="445"/>
      <c r="BP114" s="445"/>
      <c r="BQ114" s="445"/>
      <c r="BR114" s="445"/>
      <c r="BS114" s="445"/>
      <c r="BT114" s="445"/>
      <c r="BU114" s="445"/>
      <c r="BV114" s="445"/>
      <c r="BW114" s="445"/>
      <c r="BX114" s="445"/>
      <c r="BY114" s="445"/>
      <c r="BZ114" s="445"/>
      <c r="CA114" s="445"/>
      <c r="CB114" s="445"/>
      <c r="CC114" s="445"/>
    </row>
    <row r="115" spans="1:81" ht="16.5" customHeight="1"/>
    <row r="118" spans="1:81">
      <c r="F118" s="249"/>
    </row>
    <row r="120" spans="1:81">
      <c r="F120" s="263"/>
      <c r="Q120" s="264"/>
    </row>
    <row r="121" spans="1:81">
      <c r="F121" s="249"/>
    </row>
    <row r="122" spans="1:81">
      <c r="F122" s="249"/>
    </row>
    <row r="123" spans="1:81">
      <c r="F123" s="263"/>
      <c r="Q123" s="28"/>
    </row>
  </sheetData>
  <sheetProtection algorithmName="SHA-512" hashValue="aKS3tNJozURgJarW7pjalR4LuokACwOik4fPbG6x9KpZoD5xu7voTlYnk5S8asVMq8uclOnL1gu9jP6RBHR2vg==" saltValue="TpTHVXcLLL3oHS0w/SOwAg==" spinCount="100000" sheet="1" objects="1" scenarios="1"/>
  <sortState ref="F87:Q92">
    <sortCondition descending="1" ref="Q92"/>
  </sortState>
  <mergeCells count="7">
    <mergeCell ref="A63:Q63"/>
    <mergeCell ref="A114:Q114"/>
    <mergeCell ref="P3:Q4"/>
    <mergeCell ref="A7:Q7"/>
    <mergeCell ref="P59:Q60"/>
    <mergeCell ref="A2:E3"/>
    <mergeCell ref="A58:E59"/>
  </mergeCells>
  <printOptions horizontalCentered="1"/>
  <pageMargins left="0.196850393700787" right="0.196850393700787" top="0.47244094488188998" bottom="0.196850393700787" header="0.31496062992126" footer="0.31496062992126"/>
  <pageSetup paperSize="9" scale="60" fitToHeight="0" orientation="landscape" r:id="rId1"/>
  <rowBreaks count="1" manualBreakCount="1">
    <brk id="5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 </vt:lpstr>
      <vt:lpstr>Table 12</vt:lpstr>
      <vt:lpstr>'Table 1'!Print_Area</vt:lpstr>
      <vt:lpstr>'Table 10'!Print_Area</vt:lpstr>
      <vt:lpstr>'Table 11 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'Table 10'!Print_Titles</vt:lpstr>
      <vt:lpstr>'Table 6'!Print_Titles</vt:lpstr>
      <vt:lpstr>'Table 7'!Print_Titles</vt:lpstr>
      <vt:lpstr>'Table 8'!Print_Titles</vt:lpstr>
      <vt:lpstr>'Table 9'!Print_Titles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Ridauddin Masud</dc:creator>
  <cp:lastModifiedBy>Umum Bsm</cp:lastModifiedBy>
  <cp:lastPrinted>2021-06-04T06:51:31Z</cp:lastPrinted>
  <dcterms:created xsi:type="dcterms:W3CDTF">2015-01-02T04:02:50Z</dcterms:created>
  <dcterms:modified xsi:type="dcterms:W3CDTF">2021-06-06T08:46:57Z</dcterms:modified>
</cp:coreProperties>
</file>