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024\APPENDIX\2026\"/>
    </mc:Choice>
  </mc:AlternateContent>
  <xr:revisionPtr revIDLastSave="0" documentId="13_ncr:1_{B85A9EB1-6B00-446B-8FFE-603D37F5A983}" xr6:coauthVersionLast="36" xr6:coauthVersionMax="36" xr10:uidLastSave="{00000000-0000-0000-0000-000000000000}"/>
  <bookViews>
    <workbookView xWindow="-120" yWindow="-120" windowWidth="24240" windowHeight="13140" tabRatio="690" activeTab="4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iv'!$M$8:$R$25</definedName>
    <definedName name="_xlnm._FilterDatabase" localSheetId="3" hidden="1">'Appendix v'!#REF!</definedName>
    <definedName name="_xlnm.Print_Area" localSheetId="0">'Appendix i'!$A$1:$L$76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K13" i="2"/>
  <c r="J13" i="2"/>
  <c r="I13" i="2"/>
  <c r="H13" i="2"/>
  <c r="H76" i="2"/>
  <c r="L76" i="2"/>
  <c r="K76" i="2"/>
  <c r="J76" i="2"/>
  <c r="I76" i="2"/>
  <c r="H73" i="2"/>
  <c r="I73" i="2"/>
  <c r="J73" i="2"/>
  <c r="K73" i="2"/>
  <c r="L73" i="2"/>
  <c r="H71" i="2" l="1"/>
  <c r="I71" i="2"/>
  <c r="J71" i="2"/>
  <c r="K71" i="2"/>
  <c r="L71" i="2"/>
  <c r="H72" i="2"/>
  <c r="I72" i="2"/>
  <c r="J72" i="2"/>
  <c r="K72" i="2"/>
  <c r="L72" i="2"/>
  <c r="H31" i="2"/>
  <c r="I31" i="2"/>
  <c r="J31" i="2"/>
  <c r="K31" i="2"/>
  <c r="L31" i="2"/>
  <c r="H70" i="2" l="1"/>
  <c r="I70" i="2" l="1"/>
  <c r="J70" i="2"/>
  <c r="K70" i="2"/>
  <c r="L70" i="2"/>
  <c r="E37" i="7" l="1"/>
  <c r="H30" i="2" l="1"/>
  <c r="I30" i="2"/>
  <c r="J30" i="2"/>
  <c r="K30" i="2"/>
  <c r="L30" i="2"/>
  <c r="H69" i="2" l="1"/>
  <c r="I69" i="2"/>
  <c r="J69" i="2"/>
  <c r="K69" i="2"/>
  <c r="L69" i="2"/>
  <c r="H67" i="2" l="1"/>
  <c r="I67" i="2"/>
  <c r="J67" i="2"/>
  <c r="K67" i="2"/>
  <c r="L67" i="2"/>
  <c r="H68" i="2"/>
  <c r="I68" i="2"/>
  <c r="J68" i="2"/>
  <c r="K68" i="2"/>
  <c r="L68" i="2"/>
  <c r="C76" i="7" l="1"/>
  <c r="C7" i="6" l="1"/>
  <c r="D7" i="6"/>
  <c r="E7" i="6"/>
  <c r="J7" i="6"/>
  <c r="K7" i="6"/>
  <c r="I66" i="2" l="1"/>
  <c r="J66" i="2"/>
  <c r="K66" i="2"/>
  <c r="L66" i="2"/>
  <c r="H66" i="2"/>
  <c r="H29" i="2" l="1"/>
  <c r="I29" i="2"/>
  <c r="J29" i="2"/>
  <c r="K29" i="2"/>
  <c r="L29" i="2"/>
  <c r="H65" i="2" l="1"/>
  <c r="H64" i="2" l="1"/>
  <c r="I64" i="2"/>
  <c r="J64" i="2"/>
  <c r="K64" i="2"/>
  <c r="L64" i="2"/>
  <c r="I65" i="2"/>
  <c r="J65" i="2"/>
  <c r="K65" i="2"/>
  <c r="L65" i="2"/>
  <c r="L28" i="2" l="1"/>
  <c r="K28" i="2"/>
  <c r="J28" i="2"/>
  <c r="I28" i="2"/>
  <c r="H28" i="2"/>
  <c r="I63" i="2" l="1"/>
  <c r="J63" i="2"/>
  <c r="K63" i="2"/>
  <c r="L63" i="2"/>
  <c r="H63" i="2"/>
  <c r="I62" i="2" l="1"/>
  <c r="J62" i="2"/>
  <c r="K62" i="2"/>
  <c r="L62" i="2"/>
  <c r="H62" i="2"/>
  <c r="G7" i="7" l="1"/>
  <c r="G5" i="7"/>
  <c r="H59" i="2" l="1"/>
  <c r="I59" i="2"/>
  <c r="J59" i="2"/>
  <c r="K59" i="2"/>
  <c r="L59" i="2"/>
  <c r="H22" i="2"/>
  <c r="L25" i="2"/>
  <c r="K25" i="2"/>
  <c r="J25" i="2"/>
  <c r="I25" i="2"/>
  <c r="H25" i="2"/>
  <c r="L24" i="2"/>
  <c r="K24" i="2"/>
  <c r="J24" i="2"/>
  <c r="I24" i="2"/>
  <c r="H24" i="2"/>
  <c r="L23" i="2"/>
  <c r="K23" i="2"/>
  <c r="J23" i="2"/>
  <c r="I23" i="2"/>
  <c r="H23" i="2"/>
  <c r="L22" i="2"/>
  <c r="K22" i="2"/>
  <c r="J22" i="2"/>
  <c r="I22" i="2"/>
  <c r="I58" i="2" l="1"/>
  <c r="J58" i="2"/>
  <c r="K58" i="2"/>
  <c r="L58" i="2"/>
  <c r="H58" i="2"/>
  <c r="I57" i="2" l="1"/>
  <c r="J57" i="2"/>
  <c r="K57" i="2"/>
  <c r="L57" i="2"/>
  <c r="H57" i="2"/>
  <c r="I56" i="2" l="1"/>
  <c r="J56" i="2"/>
  <c r="K56" i="2"/>
  <c r="L56" i="2"/>
  <c r="H56" i="2"/>
  <c r="F35" i="5" l="1"/>
  <c r="L23" i="5"/>
  <c r="F20" i="5"/>
  <c r="F17" i="5"/>
  <c r="F12" i="5"/>
  <c r="F9" i="5"/>
  <c r="F8" i="5"/>
  <c r="F21" i="5"/>
  <c r="C37" i="6" l="1"/>
  <c r="J28" i="6"/>
  <c r="K28" i="6"/>
  <c r="E28" i="6"/>
  <c r="D28" i="6"/>
  <c r="C28" i="6"/>
  <c r="G28" i="6" l="1"/>
  <c r="I55" i="2"/>
  <c r="J55" i="2"/>
  <c r="K55" i="2"/>
  <c r="L55" i="2"/>
  <c r="H55" i="2"/>
  <c r="D28" i="8" l="1"/>
  <c r="E28" i="8"/>
  <c r="F28" i="8" s="1"/>
  <c r="C28" i="8"/>
  <c r="C7" i="8"/>
  <c r="K37" i="6"/>
  <c r="J37" i="6"/>
  <c r="D37" i="6"/>
  <c r="E37" i="6"/>
  <c r="D7" i="8"/>
  <c r="E7" i="8"/>
  <c r="C37" i="7" l="1"/>
  <c r="C38" i="7" s="1"/>
  <c r="I54" i="2" l="1"/>
  <c r="J54" i="2"/>
  <c r="K54" i="2"/>
  <c r="L54" i="2"/>
  <c r="H54" i="2"/>
  <c r="H53" i="2" l="1"/>
  <c r="I53" i="2"/>
  <c r="J53" i="2"/>
  <c r="K53" i="2"/>
  <c r="L53" i="2"/>
  <c r="L37" i="5" l="1"/>
  <c r="G8" i="5"/>
  <c r="I52" i="2" l="1"/>
  <c r="J52" i="2"/>
  <c r="K52" i="2"/>
  <c r="L52" i="2"/>
  <c r="H52" i="2"/>
  <c r="K25" i="5" l="1"/>
  <c r="J25" i="5"/>
  <c r="D25" i="5"/>
  <c r="E25" i="5"/>
  <c r="C25" i="5"/>
  <c r="K19" i="5"/>
  <c r="J19" i="5"/>
  <c r="D19" i="5"/>
  <c r="E19" i="5"/>
  <c r="C19" i="5"/>
  <c r="K11" i="5"/>
  <c r="J11" i="5"/>
  <c r="D11" i="5"/>
  <c r="E11" i="5"/>
  <c r="C11" i="5"/>
  <c r="K7" i="5"/>
  <c r="J7" i="5"/>
  <c r="J36" i="5" s="1"/>
  <c r="D7" i="5"/>
  <c r="D36" i="5" s="1"/>
  <c r="E7" i="5"/>
  <c r="C7" i="5"/>
  <c r="C36" i="5" s="1"/>
  <c r="E36" i="5" l="1"/>
  <c r="K36" i="5"/>
  <c r="K37" i="8"/>
  <c r="L37" i="8" s="1"/>
  <c r="J37" i="8"/>
  <c r="D37" i="8"/>
  <c r="E37" i="8"/>
  <c r="C37" i="8"/>
  <c r="K28" i="8"/>
  <c r="J28" i="8"/>
  <c r="K7" i="8"/>
  <c r="J7" i="8"/>
  <c r="F39" i="6" l="1"/>
  <c r="F40" i="6"/>
  <c r="F41" i="6"/>
  <c r="F42" i="6"/>
  <c r="F43" i="6"/>
  <c r="F44" i="6"/>
  <c r="F38" i="6"/>
  <c r="F35" i="6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51" i="2" l="1"/>
  <c r="K51" i="2"/>
  <c r="J51" i="2"/>
  <c r="I51" i="2"/>
  <c r="H51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H49" i="2" l="1"/>
  <c r="I50" i="2"/>
  <c r="J50" i="2"/>
  <c r="K50" i="2"/>
  <c r="L50" i="2"/>
  <c r="H50" i="2"/>
  <c r="I49" i="2"/>
  <c r="J49" i="2"/>
  <c r="K49" i="2"/>
  <c r="L49" i="2"/>
  <c r="G5" i="8" l="1"/>
  <c r="H5" i="8" s="1"/>
  <c r="G5" i="6"/>
  <c r="H5" i="6" s="1"/>
  <c r="H44" i="7"/>
  <c r="H5" i="7"/>
  <c r="I48" i="2" l="1"/>
  <c r="J48" i="2"/>
  <c r="K48" i="2"/>
  <c r="L48" i="2"/>
  <c r="H48" i="2"/>
  <c r="G8" i="8" l="1"/>
  <c r="G8" i="2" l="1"/>
  <c r="D37" i="7" l="1"/>
  <c r="D38" i="7" s="1"/>
  <c r="E38" i="7" l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9" i="2" l="1"/>
  <c r="G17" i="5" l="1"/>
  <c r="H17" i="5" s="1"/>
  <c r="C77" i="7" l="1"/>
  <c r="D76" i="7"/>
  <c r="D77" i="7" s="1"/>
  <c r="E76" i="7"/>
  <c r="E77" i="7" l="1"/>
  <c r="F77" i="7" s="1"/>
  <c r="F76" i="7"/>
  <c r="G61" i="7" l="1"/>
  <c r="H61" i="7" s="1"/>
  <c r="G62" i="7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I20" i="5" l="1"/>
  <c r="G11" i="5"/>
  <c r="H11" i="5" s="1"/>
  <c r="G7" i="5"/>
  <c r="H7" i="5" s="1"/>
  <c r="G19" i="5"/>
  <c r="H19" i="5" s="1"/>
  <c r="G25" i="5"/>
  <c r="H25" i="5" s="1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5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K76" i="7" l="1"/>
  <c r="K77" i="7" s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H7" i="7"/>
</calcChain>
</file>

<file path=xl/sharedStrings.xml><?xml version="1.0" encoding="utf-8"?>
<sst xmlns="http://schemas.openxmlformats.org/spreadsheetml/2006/main" count="368" uniqueCount="184">
  <si>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</si>
  <si>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</si>
  <si>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</si>
  <si>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</si>
  <si>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</si>
  <si>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</si>
  <si>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</si>
  <si>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</si>
  <si>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</si>
  <si>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</si>
  <si>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</si>
  <si>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</si>
  <si>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</si>
  <si>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</si>
  <si>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</si>
  <si>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</si>
  <si>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</si>
  <si>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</si>
  <si>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</si>
  <si>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</si>
  <si>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</si>
  <si>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</si>
  <si>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</si>
  <si>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</si>
  <si>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</si>
  <si>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</si>
  <si>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</si>
  <si>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</si>
  <si>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</si>
  <si>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</si>
  <si>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</si>
  <si>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</si>
  <si>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</si>
  <si>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</si>
  <si>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</si>
  <si>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</si>
  <si>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</si>
  <si>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</si>
  <si>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</si>
  <si>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</si>
  <si>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</si>
  <si>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</si>
  <si>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</si>
  <si>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</si>
  <si>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</si>
  <si>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</si>
  <si>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</si>
  <si>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</si>
  <si>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</si>
  <si>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</si>
  <si>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</si>
  <si>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</si>
  <si>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</si>
  <si>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</si>
  <si>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</si>
  <si>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</si>
  <si>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</si>
  <si>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</si>
  <si>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</si>
  <si>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</si>
  <si>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</si>
  <si>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</si>
  <si>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</si>
  <si>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</si>
  <si>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</si>
  <si>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</si>
  <si>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</si>
  <si>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</si>
  <si>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</si>
  <si>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</si>
  <si>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</si>
  <si>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</si>
  <si>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</si>
  <si>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</si>
  <si>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</si>
  <si>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</si>
  <si>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</si>
  <si>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</si>
  <si>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</si>
  <si>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</si>
  <si>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</si>
  <si>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</si>
  <si>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</si>
  <si>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</si>
  <si>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</si>
  <si>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</si>
  <si>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</si>
  <si>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</si>
  <si>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</si>
  <si>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</si>
  <si>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</si>
  <si>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</si>
  <si>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</si>
  <si>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</si>
  <si>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</si>
  <si>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</si>
  <si>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</si>
  <si>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</si>
  <si>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</si>
  <si>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</si>
  <si>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</si>
  <si>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</si>
  <si>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</si>
  <si>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</si>
  <si>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</si>
  <si>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</si>
  <si>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</si>
  <si>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</si>
  <si>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</si>
  <si>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</si>
  <si>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</si>
  <si>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</si>
  <si>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</si>
  <si>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</si>
  <si>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</si>
  <si>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</si>
  <si>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</si>
  <si>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</si>
  <si>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</si>
  <si>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</si>
  <si>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</si>
  <si>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</si>
  <si>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</si>
  <si>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</si>
  <si>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</si>
  <si>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</si>
  <si>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</si>
  <si>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</si>
  <si>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</si>
  <si>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</si>
  <si>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</si>
  <si>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</si>
  <si>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</si>
  <si>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</si>
  <si>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</si>
  <si>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</si>
  <si>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</si>
  <si>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</si>
  <si>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</si>
  <si>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</si>
  <si>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</si>
  <si>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</si>
  <si>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</si>
  <si>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</si>
  <si>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</si>
  <si>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</si>
  <si>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</si>
  <si>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</si>
  <si>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</si>
  <si>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</si>
  <si>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</si>
  <si>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</si>
  <si>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</si>
  <si>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</si>
  <si>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</si>
  <si>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Brazil</t>
  </si>
  <si>
    <t>Canada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</si>
  <si>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</si>
  <si>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</si>
  <si>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</si>
  <si>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</si>
  <si>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</si>
  <si>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</si>
  <si>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</si>
  <si>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</si>
  <si>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</si>
  <si>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</si>
  <si>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</si>
  <si>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EU</t>
  </si>
  <si>
    <t>Cambodia</t>
  </si>
  <si>
    <t>Ecuador</t>
  </si>
  <si>
    <t>Oman</t>
  </si>
  <si>
    <t>South Africa</t>
  </si>
  <si>
    <t>Costa Rica</t>
  </si>
  <si>
    <t>Dec
2025</t>
  </si>
  <si>
    <t>2025 (JAN-JAN)</t>
  </si>
  <si>
    <t>2026 (JAN-JAN)</t>
  </si>
  <si>
    <t>Jan
2025</t>
  </si>
  <si>
    <t>Jan
2026</t>
  </si>
  <si>
    <t>Jan-Jan
2025</t>
  </si>
  <si>
    <t>Jan-Jan 
2026</t>
  </si>
  <si>
    <t>Egypt</t>
  </si>
  <si>
    <t>Myanmar</t>
  </si>
  <si>
    <t>Cameroon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</si>
</sst>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2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167" fontId="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167" fontId="44" fillId="0" borderId="0" xfId="1" applyNumberFormat="1" applyFont="1"/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45" fillId="0" borderId="0" xfId="1" applyNumberFormat="1" applyFont="1" applyFill="1" applyAlignment="1"/>
    <xf numFmtId="167" fontId="45" fillId="0" borderId="0" xfId="1" applyNumberFormat="1" applyFont="1" applyFill="1" applyAlignment="1">
      <alignment horizontal="left"/>
    </xf>
    <xf numFmtId="168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5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5" fillId="0" borderId="0" xfId="0" applyFont="1" applyBorder="1"/>
    <xf numFmtId="167" fontId="45" fillId="0" borderId="0" xfId="1" applyNumberFormat="1" applyFont="1" applyBorder="1"/>
    <xf numFmtId="167" fontId="15" fillId="0" borderId="0" xfId="1" applyNumberFormat="1" applyFont="1"/>
    <xf numFmtId="167" fontId="41" fillId="0" borderId="0" xfId="1" applyNumberFormat="1" applyFont="1" applyAlignment="1"/>
    <xf numFmtId="167" fontId="19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167" fontId="18" fillId="0" borderId="0" xfId="1" applyNumberFormat="1" applyFont="1"/>
    <xf numFmtId="167" fontId="2" fillId="37" borderId="0" xfId="1" applyNumberFormat="1" applyFont="1" applyFill="1"/>
    <xf numFmtId="167" fontId="45" fillId="0" borderId="0" xfId="1" applyNumberFormat="1" applyFont="1"/>
    <xf numFmtId="49" fontId="43" fillId="0" borderId="0" xfId="1" applyNumberFormat="1" applyFont="1"/>
    <xf numFmtId="167" fontId="2" fillId="0" borderId="0" xfId="1" applyNumberFormat="1" applyFont="1" applyAlignment="1">
      <alignment horizontal="center"/>
    </xf>
    <xf numFmtId="49" fontId="47" fillId="0" borderId="0" xfId="1" applyNumberFormat="1" applyFont="1"/>
    <xf numFmtId="167" fontId="45" fillId="0" borderId="0" xfId="1" applyNumberFormat="1" applyFont="1" applyFill="1" applyBorder="1" applyAlignment="1"/>
    <xf numFmtId="167" fontId="41" fillId="38" borderId="0" xfId="1" quotePrefix="1" applyNumberFormat="1" applyFont="1" applyFill="1" applyAlignment="1">
      <alignment horizontal="right" vertical="center"/>
    </xf>
    <xf numFmtId="0" fontId="2" fillId="0" borderId="0" xfId="0" applyNumberFormat="1" applyFont="1"/>
    <xf numFmtId="167" fontId="16" fillId="0" borderId="0" xfId="1" applyNumberFormat="1" applyFont="1" applyAlignment="1">
      <alignment horizontal="right"/>
    </xf>
    <xf numFmtId="167" fontId="41" fillId="38" borderId="0" xfId="1" quotePrefix="1" applyNumberFormat="1" applyFont="1" applyFill="1" applyAlignment="1">
      <alignment horizontal="center"/>
    </xf>
    <xf numFmtId="43" fontId="16" fillId="0" borderId="0" xfId="1" applyFont="1"/>
    <xf numFmtId="167" fontId="41" fillId="40" borderId="0" xfId="1" applyNumberFormat="1" applyFont="1" applyFill="1" applyAlignment="1">
      <alignment vertical="top"/>
    </xf>
    <xf numFmtId="167" fontId="41" fillId="40" borderId="0" xfId="1" quotePrefix="1" applyNumberFormat="1" applyFont="1" applyFill="1" applyAlignment="1">
      <alignment horizontal="center" vertical="top"/>
    </xf>
    <xf numFmtId="167" fontId="45" fillId="39" borderId="0" xfId="1" applyNumberFormat="1" applyFont="1" applyFill="1" applyBorder="1" applyAlignment="1">
      <alignment horizontal="left"/>
    </xf>
    <xf numFmtId="167" fontId="45" fillId="0" borderId="0" xfId="1" applyNumberFormat="1" applyFont="1" applyBorder="1" applyAlignment="1">
      <alignment horizontal="left"/>
    </xf>
    <xf numFmtId="167" fontId="16" fillId="0" borderId="0" xfId="1" applyNumberFormat="1" applyFont="1" applyBorder="1"/>
    <xf numFmtId="167" fontId="19" fillId="38" borderId="0" xfId="1" quotePrefix="1" applyNumberFormat="1" applyFont="1" applyFill="1" applyAlignment="1">
      <alignment horizontal="center"/>
    </xf>
    <xf numFmtId="167" fontId="2" fillId="0" borderId="0" xfId="1" applyNumberFormat="1" applyFont="1" applyBorder="1"/>
    <xf numFmtId="167" fontId="41" fillId="41" borderId="0" xfId="1" applyNumberFormat="1" applyFont="1" applyFill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79"/>
  <sheetViews>
    <sheetView view="pageBreakPreview" zoomScaleNormal="100" zoomScaleSheetLayoutView="100" workbookViewId="0">
      <pane xSplit="1" ySplit="5" topLeftCell="B63" activePane="bottomRight" state="frozen"/>
      <selection activeCell="O53" sqref="O53"/>
      <selection pane="topRight" activeCell="O53" sqref="O53"/>
      <selection pane="bottomLeft" activeCell="O53" sqref="O53"/>
      <selection pane="bottomRight" activeCell="I92" sqref="I92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71093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1" style="3" bestFit="1" customWidth="1"/>
    <col min="14" max="15" width="11.28515625" style="3" bestFit="1" customWidth="1"/>
    <col min="16" max="16" width="12.7109375" style="3" bestFit="1" customWidth="1"/>
    <col min="17" max="17" width="12.5703125" style="3" bestFit="1" customWidth="1"/>
    <col min="18" max="18" width="11" style="3" bestFit="1" customWidth="1"/>
    <col min="19" max="197" width="9.140625" style="3"/>
    <col min="198" max="198" width="13.5703125" style="3" customWidth="1"/>
    <col min="199" max="199" width="9.7109375" style="3" customWidth="1"/>
    <col min="200" max="200" width="10.140625" style="3" customWidth="1"/>
    <col min="201" max="201" width="9.28515625" style="3" customWidth="1"/>
    <col min="202" max="202" width="10.5703125" style="3" customWidth="1"/>
    <col min="203" max="203" width="11.7109375" style="3" customWidth="1"/>
    <col min="204" max="204" width="1.140625" style="3" customWidth="1"/>
    <col min="205" max="205" width="9.28515625" style="3" customWidth="1"/>
    <col min="206" max="206" width="10.28515625" style="3" customWidth="1"/>
    <col min="207" max="207" width="8.85546875" style="3" customWidth="1"/>
    <col min="208" max="208" width="10.5703125" style="3" customWidth="1"/>
    <col min="209" max="209" width="10.85546875" style="3" customWidth="1"/>
    <col min="210" max="210" width="12" style="3" bestFit="1" customWidth="1"/>
    <col min="211" max="212" width="11" style="3" bestFit="1" customWidth="1"/>
    <col min="213" max="213" width="11.140625" style="3" bestFit="1" customWidth="1"/>
    <col min="214" max="214" width="10.140625" style="3" bestFit="1" customWidth="1"/>
    <col min="215" max="453" width="9.140625" style="3"/>
    <col min="454" max="454" width="13.5703125" style="3" customWidth="1"/>
    <col min="455" max="455" width="9.7109375" style="3" customWidth="1"/>
    <col min="456" max="456" width="10.140625" style="3" customWidth="1"/>
    <col min="457" max="457" width="9.28515625" style="3" customWidth="1"/>
    <col min="458" max="458" width="10.5703125" style="3" customWidth="1"/>
    <col min="459" max="459" width="11.7109375" style="3" customWidth="1"/>
    <col min="460" max="460" width="1.140625" style="3" customWidth="1"/>
    <col min="461" max="461" width="9.28515625" style="3" customWidth="1"/>
    <col min="462" max="462" width="10.28515625" style="3" customWidth="1"/>
    <col min="463" max="463" width="8.85546875" style="3" customWidth="1"/>
    <col min="464" max="464" width="10.5703125" style="3" customWidth="1"/>
    <col min="465" max="465" width="10.85546875" style="3" customWidth="1"/>
    <col min="466" max="466" width="12" style="3" bestFit="1" customWidth="1"/>
    <col min="467" max="468" width="11" style="3" bestFit="1" customWidth="1"/>
    <col min="469" max="469" width="11.140625" style="3" bestFit="1" customWidth="1"/>
    <col min="470" max="470" width="10.140625" style="3" bestFit="1" customWidth="1"/>
    <col min="471" max="709" width="9.140625" style="3"/>
    <col min="710" max="710" width="13.5703125" style="3" customWidth="1"/>
    <col min="711" max="711" width="9.7109375" style="3" customWidth="1"/>
    <col min="712" max="712" width="10.140625" style="3" customWidth="1"/>
    <col min="713" max="713" width="9.28515625" style="3" customWidth="1"/>
    <col min="714" max="714" width="10.5703125" style="3" customWidth="1"/>
    <col min="715" max="715" width="11.7109375" style="3" customWidth="1"/>
    <col min="716" max="716" width="1.140625" style="3" customWidth="1"/>
    <col min="717" max="717" width="9.28515625" style="3" customWidth="1"/>
    <col min="718" max="718" width="10.28515625" style="3" customWidth="1"/>
    <col min="719" max="719" width="8.85546875" style="3" customWidth="1"/>
    <col min="720" max="720" width="10.5703125" style="3" customWidth="1"/>
    <col min="721" max="721" width="10.85546875" style="3" customWidth="1"/>
    <col min="722" max="722" width="12" style="3" bestFit="1" customWidth="1"/>
    <col min="723" max="724" width="11" style="3" bestFit="1" customWidth="1"/>
    <col min="725" max="725" width="11.140625" style="3" bestFit="1" customWidth="1"/>
    <col min="726" max="726" width="10.140625" style="3" bestFit="1" customWidth="1"/>
    <col min="727" max="965" width="9.140625" style="3"/>
    <col min="966" max="966" width="13.5703125" style="3" customWidth="1"/>
    <col min="967" max="967" width="9.7109375" style="3" customWidth="1"/>
    <col min="968" max="968" width="10.140625" style="3" customWidth="1"/>
    <col min="969" max="969" width="9.28515625" style="3" customWidth="1"/>
    <col min="970" max="970" width="10.5703125" style="3" customWidth="1"/>
    <col min="971" max="971" width="11.7109375" style="3" customWidth="1"/>
    <col min="972" max="972" width="1.140625" style="3" customWidth="1"/>
    <col min="973" max="973" width="9.28515625" style="3" customWidth="1"/>
    <col min="974" max="974" width="10.28515625" style="3" customWidth="1"/>
    <col min="975" max="975" width="8.85546875" style="3" customWidth="1"/>
    <col min="976" max="976" width="10.5703125" style="3" customWidth="1"/>
    <col min="977" max="977" width="10.85546875" style="3" customWidth="1"/>
    <col min="978" max="978" width="12" style="3" bestFit="1" customWidth="1"/>
    <col min="979" max="980" width="11" style="3" bestFit="1" customWidth="1"/>
    <col min="981" max="981" width="11.140625" style="3" bestFit="1" customWidth="1"/>
    <col min="982" max="982" width="10.140625" style="3" bestFit="1" customWidth="1"/>
    <col min="983" max="1221" width="9.140625" style="3"/>
    <col min="1222" max="1222" width="13.5703125" style="3" customWidth="1"/>
    <col min="1223" max="1223" width="9.7109375" style="3" customWidth="1"/>
    <col min="1224" max="1224" width="10.140625" style="3" customWidth="1"/>
    <col min="1225" max="1225" width="9.28515625" style="3" customWidth="1"/>
    <col min="1226" max="1226" width="10.5703125" style="3" customWidth="1"/>
    <col min="1227" max="1227" width="11.7109375" style="3" customWidth="1"/>
    <col min="1228" max="1228" width="1.140625" style="3" customWidth="1"/>
    <col min="1229" max="1229" width="9.28515625" style="3" customWidth="1"/>
    <col min="1230" max="1230" width="10.28515625" style="3" customWidth="1"/>
    <col min="1231" max="1231" width="8.85546875" style="3" customWidth="1"/>
    <col min="1232" max="1232" width="10.5703125" style="3" customWidth="1"/>
    <col min="1233" max="1233" width="10.85546875" style="3" customWidth="1"/>
    <col min="1234" max="1234" width="12" style="3" bestFit="1" customWidth="1"/>
    <col min="1235" max="1236" width="11" style="3" bestFit="1" customWidth="1"/>
    <col min="1237" max="1237" width="11.140625" style="3" bestFit="1" customWidth="1"/>
    <col min="1238" max="1238" width="10.140625" style="3" bestFit="1" customWidth="1"/>
    <col min="1239" max="1477" width="9.140625" style="3"/>
    <col min="1478" max="1478" width="13.5703125" style="3" customWidth="1"/>
    <col min="1479" max="1479" width="9.7109375" style="3" customWidth="1"/>
    <col min="1480" max="1480" width="10.140625" style="3" customWidth="1"/>
    <col min="1481" max="1481" width="9.28515625" style="3" customWidth="1"/>
    <col min="1482" max="1482" width="10.5703125" style="3" customWidth="1"/>
    <col min="1483" max="1483" width="11.7109375" style="3" customWidth="1"/>
    <col min="1484" max="1484" width="1.140625" style="3" customWidth="1"/>
    <col min="1485" max="1485" width="9.28515625" style="3" customWidth="1"/>
    <col min="1486" max="1486" width="10.28515625" style="3" customWidth="1"/>
    <col min="1487" max="1487" width="8.85546875" style="3" customWidth="1"/>
    <col min="1488" max="1488" width="10.5703125" style="3" customWidth="1"/>
    <col min="1489" max="1489" width="10.85546875" style="3" customWidth="1"/>
    <col min="1490" max="1490" width="12" style="3" bestFit="1" customWidth="1"/>
    <col min="1491" max="1492" width="11" style="3" bestFit="1" customWidth="1"/>
    <col min="1493" max="1493" width="11.140625" style="3" bestFit="1" customWidth="1"/>
    <col min="1494" max="1494" width="10.140625" style="3" bestFit="1" customWidth="1"/>
    <col min="1495" max="1733" width="9.140625" style="3"/>
    <col min="1734" max="1734" width="13.5703125" style="3" customWidth="1"/>
    <col min="1735" max="1735" width="9.7109375" style="3" customWidth="1"/>
    <col min="1736" max="1736" width="10.140625" style="3" customWidth="1"/>
    <col min="1737" max="1737" width="9.28515625" style="3" customWidth="1"/>
    <col min="1738" max="1738" width="10.5703125" style="3" customWidth="1"/>
    <col min="1739" max="1739" width="11.7109375" style="3" customWidth="1"/>
    <col min="1740" max="1740" width="1.140625" style="3" customWidth="1"/>
    <col min="1741" max="1741" width="9.28515625" style="3" customWidth="1"/>
    <col min="1742" max="1742" width="10.28515625" style="3" customWidth="1"/>
    <col min="1743" max="1743" width="8.85546875" style="3" customWidth="1"/>
    <col min="1744" max="1744" width="10.5703125" style="3" customWidth="1"/>
    <col min="1745" max="1745" width="10.85546875" style="3" customWidth="1"/>
    <col min="1746" max="1746" width="12" style="3" bestFit="1" customWidth="1"/>
    <col min="1747" max="1748" width="11" style="3" bestFit="1" customWidth="1"/>
    <col min="1749" max="1749" width="11.140625" style="3" bestFit="1" customWidth="1"/>
    <col min="1750" max="1750" width="10.140625" style="3" bestFit="1" customWidth="1"/>
    <col min="1751" max="1989" width="9.140625" style="3"/>
    <col min="1990" max="1990" width="13.5703125" style="3" customWidth="1"/>
    <col min="1991" max="1991" width="9.7109375" style="3" customWidth="1"/>
    <col min="1992" max="1992" width="10.140625" style="3" customWidth="1"/>
    <col min="1993" max="1993" width="9.28515625" style="3" customWidth="1"/>
    <col min="1994" max="1994" width="10.5703125" style="3" customWidth="1"/>
    <col min="1995" max="1995" width="11.7109375" style="3" customWidth="1"/>
    <col min="1996" max="1996" width="1.140625" style="3" customWidth="1"/>
    <col min="1997" max="1997" width="9.28515625" style="3" customWidth="1"/>
    <col min="1998" max="1998" width="10.28515625" style="3" customWidth="1"/>
    <col min="1999" max="1999" width="8.85546875" style="3" customWidth="1"/>
    <col min="2000" max="2000" width="10.5703125" style="3" customWidth="1"/>
    <col min="2001" max="2001" width="10.85546875" style="3" customWidth="1"/>
    <col min="2002" max="2002" width="12" style="3" bestFit="1" customWidth="1"/>
    <col min="2003" max="2004" width="11" style="3" bestFit="1" customWidth="1"/>
    <col min="2005" max="2005" width="11.140625" style="3" bestFit="1" customWidth="1"/>
    <col min="2006" max="2006" width="10.140625" style="3" bestFit="1" customWidth="1"/>
    <col min="2007" max="2245" width="9.140625" style="3"/>
    <col min="2246" max="2246" width="13.5703125" style="3" customWidth="1"/>
    <col min="2247" max="2247" width="9.7109375" style="3" customWidth="1"/>
    <col min="2248" max="2248" width="10.140625" style="3" customWidth="1"/>
    <col min="2249" max="2249" width="9.28515625" style="3" customWidth="1"/>
    <col min="2250" max="2250" width="10.5703125" style="3" customWidth="1"/>
    <col min="2251" max="2251" width="11.7109375" style="3" customWidth="1"/>
    <col min="2252" max="2252" width="1.140625" style="3" customWidth="1"/>
    <col min="2253" max="2253" width="9.28515625" style="3" customWidth="1"/>
    <col min="2254" max="2254" width="10.28515625" style="3" customWidth="1"/>
    <col min="2255" max="2255" width="8.85546875" style="3" customWidth="1"/>
    <col min="2256" max="2256" width="10.5703125" style="3" customWidth="1"/>
    <col min="2257" max="2257" width="10.85546875" style="3" customWidth="1"/>
    <col min="2258" max="2258" width="12" style="3" bestFit="1" customWidth="1"/>
    <col min="2259" max="2260" width="11" style="3" bestFit="1" customWidth="1"/>
    <col min="2261" max="2261" width="11.140625" style="3" bestFit="1" customWidth="1"/>
    <col min="2262" max="2262" width="10.140625" style="3" bestFit="1" customWidth="1"/>
    <col min="2263" max="2501" width="9.140625" style="3"/>
    <col min="2502" max="2502" width="13.5703125" style="3" customWidth="1"/>
    <col min="2503" max="2503" width="9.7109375" style="3" customWidth="1"/>
    <col min="2504" max="2504" width="10.140625" style="3" customWidth="1"/>
    <col min="2505" max="2505" width="9.28515625" style="3" customWidth="1"/>
    <col min="2506" max="2506" width="10.5703125" style="3" customWidth="1"/>
    <col min="2507" max="2507" width="11.7109375" style="3" customWidth="1"/>
    <col min="2508" max="2508" width="1.140625" style="3" customWidth="1"/>
    <col min="2509" max="2509" width="9.28515625" style="3" customWidth="1"/>
    <col min="2510" max="2510" width="10.28515625" style="3" customWidth="1"/>
    <col min="2511" max="2511" width="8.85546875" style="3" customWidth="1"/>
    <col min="2512" max="2512" width="10.5703125" style="3" customWidth="1"/>
    <col min="2513" max="2513" width="10.85546875" style="3" customWidth="1"/>
    <col min="2514" max="2514" width="12" style="3" bestFit="1" customWidth="1"/>
    <col min="2515" max="2516" width="11" style="3" bestFit="1" customWidth="1"/>
    <col min="2517" max="2517" width="11.140625" style="3" bestFit="1" customWidth="1"/>
    <col min="2518" max="2518" width="10.140625" style="3" bestFit="1" customWidth="1"/>
    <col min="2519" max="2757" width="9.140625" style="3"/>
    <col min="2758" max="2758" width="13.5703125" style="3" customWidth="1"/>
    <col min="2759" max="2759" width="9.7109375" style="3" customWidth="1"/>
    <col min="2760" max="2760" width="10.140625" style="3" customWidth="1"/>
    <col min="2761" max="2761" width="9.28515625" style="3" customWidth="1"/>
    <col min="2762" max="2762" width="10.5703125" style="3" customWidth="1"/>
    <col min="2763" max="2763" width="11.7109375" style="3" customWidth="1"/>
    <col min="2764" max="2764" width="1.140625" style="3" customWidth="1"/>
    <col min="2765" max="2765" width="9.28515625" style="3" customWidth="1"/>
    <col min="2766" max="2766" width="10.28515625" style="3" customWidth="1"/>
    <col min="2767" max="2767" width="8.85546875" style="3" customWidth="1"/>
    <col min="2768" max="2768" width="10.5703125" style="3" customWidth="1"/>
    <col min="2769" max="2769" width="10.85546875" style="3" customWidth="1"/>
    <col min="2770" max="2770" width="12" style="3" bestFit="1" customWidth="1"/>
    <col min="2771" max="2772" width="11" style="3" bestFit="1" customWidth="1"/>
    <col min="2773" max="2773" width="11.140625" style="3" bestFit="1" customWidth="1"/>
    <col min="2774" max="2774" width="10.140625" style="3" bestFit="1" customWidth="1"/>
    <col min="2775" max="3013" width="9.140625" style="3"/>
    <col min="3014" max="3014" width="13.5703125" style="3" customWidth="1"/>
    <col min="3015" max="3015" width="9.7109375" style="3" customWidth="1"/>
    <col min="3016" max="3016" width="10.140625" style="3" customWidth="1"/>
    <col min="3017" max="3017" width="9.28515625" style="3" customWidth="1"/>
    <col min="3018" max="3018" width="10.5703125" style="3" customWidth="1"/>
    <col min="3019" max="3019" width="11.7109375" style="3" customWidth="1"/>
    <col min="3020" max="3020" width="1.140625" style="3" customWidth="1"/>
    <col min="3021" max="3021" width="9.28515625" style="3" customWidth="1"/>
    <col min="3022" max="3022" width="10.28515625" style="3" customWidth="1"/>
    <col min="3023" max="3023" width="8.85546875" style="3" customWidth="1"/>
    <col min="3024" max="3024" width="10.5703125" style="3" customWidth="1"/>
    <col min="3025" max="3025" width="10.85546875" style="3" customWidth="1"/>
    <col min="3026" max="3026" width="12" style="3" bestFit="1" customWidth="1"/>
    <col min="3027" max="3028" width="11" style="3" bestFit="1" customWidth="1"/>
    <col min="3029" max="3029" width="11.140625" style="3" bestFit="1" customWidth="1"/>
    <col min="3030" max="3030" width="10.140625" style="3" bestFit="1" customWidth="1"/>
    <col min="3031" max="3269" width="9.140625" style="3"/>
    <col min="3270" max="3270" width="13.5703125" style="3" customWidth="1"/>
    <col min="3271" max="3271" width="9.7109375" style="3" customWidth="1"/>
    <col min="3272" max="3272" width="10.140625" style="3" customWidth="1"/>
    <col min="3273" max="3273" width="9.28515625" style="3" customWidth="1"/>
    <col min="3274" max="3274" width="10.5703125" style="3" customWidth="1"/>
    <col min="3275" max="3275" width="11.7109375" style="3" customWidth="1"/>
    <col min="3276" max="3276" width="1.140625" style="3" customWidth="1"/>
    <col min="3277" max="3277" width="9.28515625" style="3" customWidth="1"/>
    <col min="3278" max="3278" width="10.28515625" style="3" customWidth="1"/>
    <col min="3279" max="3279" width="8.85546875" style="3" customWidth="1"/>
    <col min="3280" max="3280" width="10.5703125" style="3" customWidth="1"/>
    <col min="3281" max="3281" width="10.85546875" style="3" customWidth="1"/>
    <col min="3282" max="3282" width="12" style="3" bestFit="1" customWidth="1"/>
    <col min="3283" max="3284" width="11" style="3" bestFit="1" customWidth="1"/>
    <col min="3285" max="3285" width="11.140625" style="3" bestFit="1" customWidth="1"/>
    <col min="3286" max="3286" width="10.140625" style="3" bestFit="1" customWidth="1"/>
    <col min="3287" max="3525" width="9.140625" style="3"/>
    <col min="3526" max="3526" width="13.5703125" style="3" customWidth="1"/>
    <col min="3527" max="3527" width="9.7109375" style="3" customWidth="1"/>
    <col min="3528" max="3528" width="10.140625" style="3" customWidth="1"/>
    <col min="3529" max="3529" width="9.28515625" style="3" customWidth="1"/>
    <col min="3530" max="3530" width="10.5703125" style="3" customWidth="1"/>
    <col min="3531" max="3531" width="11.7109375" style="3" customWidth="1"/>
    <col min="3532" max="3532" width="1.140625" style="3" customWidth="1"/>
    <col min="3533" max="3533" width="9.28515625" style="3" customWidth="1"/>
    <col min="3534" max="3534" width="10.28515625" style="3" customWidth="1"/>
    <col min="3535" max="3535" width="8.85546875" style="3" customWidth="1"/>
    <col min="3536" max="3536" width="10.5703125" style="3" customWidth="1"/>
    <col min="3537" max="3537" width="10.85546875" style="3" customWidth="1"/>
    <col min="3538" max="3538" width="12" style="3" bestFit="1" customWidth="1"/>
    <col min="3539" max="3540" width="11" style="3" bestFit="1" customWidth="1"/>
    <col min="3541" max="3541" width="11.140625" style="3" bestFit="1" customWidth="1"/>
    <col min="3542" max="3542" width="10.140625" style="3" bestFit="1" customWidth="1"/>
    <col min="3543" max="3781" width="9.140625" style="3"/>
    <col min="3782" max="3782" width="13.5703125" style="3" customWidth="1"/>
    <col min="3783" max="3783" width="9.7109375" style="3" customWidth="1"/>
    <col min="3784" max="3784" width="10.140625" style="3" customWidth="1"/>
    <col min="3785" max="3785" width="9.28515625" style="3" customWidth="1"/>
    <col min="3786" max="3786" width="10.5703125" style="3" customWidth="1"/>
    <col min="3787" max="3787" width="11.7109375" style="3" customWidth="1"/>
    <col min="3788" max="3788" width="1.140625" style="3" customWidth="1"/>
    <col min="3789" max="3789" width="9.28515625" style="3" customWidth="1"/>
    <col min="3790" max="3790" width="10.28515625" style="3" customWidth="1"/>
    <col min="3791" max="3791" width="8.85546875" style="3" customWidth="1"/>
    <col min="3792" max="3792" width="10.5703125" style="3" customWidth="1"/>
    <col min="3793" max="3793" width="10.85546875" style="3" customWidth="1"/>
    <col min="3794" max="3794" width="12" style="3" bestFit="1" customWidth="1"/>
    <col min="3795" max="3796" width="11" style="3" bestFit="1" customWidth="1"/>
    <col min="3797" max="3797" width="11.140625" style="3" bestFit="1" customWidth="1"/>
    <col min="3798" max="3798" width="10.140625" style="3" bestFit="1" customWidth="1"/>
    <col min="3799" max="4037" width="9.140625" style="3"/>
    <col min="4038" max="4038" width="13.5703125" style="3" customWidth="1"/>
    <col min="4039" max="4039" width="9.7109375" style="3" customWidth="1"/>
    <col min="4040" max="4040" width="10.140625" style="3" customWidth="1"/>
    <col min="4041" max="4041" width="9.28515625" style="3" customWidth="1"/>
    <col min="4042" max="4042" width="10.5703125" style="3" customWidth="1"/>
    <col min="4043" max="4043" width="11.7109375" style="3" customWidth="1"/>
    <col min="4044" max="4044" width="1.140625" style="3" customWidth="1"/>
    <col min="4045" max="4045" width="9.28515625" style="3" customWidth="1"/>
    <col min="4046" max="4046" width="10.28515625" style="3" customWidth="1"/>
    <col min="4047" max="4047" width="8.85546875" style="3" customWidth="1"/>
    <col min="4048" max="4048" width="10.5703125" style="3" customWidth="1"/>
    <col min="4049" max="4049" width="10.85546875" style="3" customWidth="1"/>
    <col min="4050" max="4050" width="12" style="3" bestFit="1" customWidth="1"/>
    <col min="4051" max="4052" width="11" style="3" bestFit="1" customWidth="1"/>
    <col min="4053" max="4053" width="11.140625" style="3" bestFit="1" customWidth="1"/>
    <col min="4054" max="4054" width="10.140625" style="3" bestFit="1" customWidth="1"/>
    <col min="4055" max="4293" width="9.140625" style="3"/>
    <col min="4294" max="4294" width="13.5703125" style="3" customWidth="1"/>
    <col min="4295" max="4295" width="9.7109375" style="3" customWidth="1"/>
    <col min="4296" max="4296" width="10.140625" style="3" customWidth="1"/>
    <col min="4297" max="4297" width="9.28515625" style="3" customWidth="1"/>
    <col min="4298" max="4298" width="10.5703125" style="3" customWidth="1"/>
    <col min="4299" max="4299" width="11.7109375" style="3" customWidth="1"/>
    <col min="4300" max="4300" width="1.140625" style="3" customWidth="1"/>
    <col min="4301" max="4301" width="9.28515625" style="3" customWidth="1"/>
    <col min="4302" max="4302" width="10.28515625" style="3" customWidth="1"/>
    <col min="4303" max="4303" width="8.85546875" style="3" customWidth="1"/>
    <col min="4304" max="4304" width="10.5703125" style="3" customWidth="1"/>
    <col min="4305" max="4305" width="10.85546875" style="3" customWidth="1"/>
    <col min="4306" max="4306" width="12" style="3" bestFit="1" customWidth="1"/>
    <col min="4307" max="4308" width="11" style="3" bestFit="1" customWidth="1"/>
    <col min="4309" max="4309" width="11.140625" style="3" bestFit="1" customWidth="1"/>
    <col min="4310" max="4310" width="10.140625" style="3" bestFit="1" customWidth="1"/>
    <col min="4311" max="4549" width="9.140625" style="3"/>
    <col min="4550" max="4550" width="13.5703125" style="3" customWidth="1"/>
    <col min="4551" max="4551" width="9.7109375" style="3" customWidth="1"/>
    <col min="4552" max="4552" width="10.140625" style="3" customWidth="1"/>
    <col min="4553" max="4553" width="9.28515625" style="3" customWidth="1"/>
    <col min="4554" max="4554" width="10.5703125" style="3" customWidth="1"/>
    <col min="4555" max="4555" width="11.7109375" style="3" customWidth="1"/>
    <col min="4556" max="4556" width="1.140625" style="3" customWidth="1"/>
    <col min="4557" max="4557" width="9.28515625" style="3" customWidth="1"/>
    <col min="4558" max="4558" width="10.28515625" style="3" customWidth="1"/>
    <col min="4559" max="4559" width="8.85546875" style="3" customWidth="1"/>
    <col min="4560" max="4560" width="10.5703125" style="3" customWidth="1"/>
    <col min="4561" max="4561" width="10.85546875" style="3" customWidth="1"/>
    <col min="4562" max="4562" width="12" style="3" bestFit="1" customWidth="1"/>
    <col min="4563" max="4564" width="11" style="3" bestFit="1" customWidth="1"/>
    <col min="4565" max="4565" width="11.140625" style="3" bestFit="1" customWidth="1"/>
    <col min="4566" max="4566" width="10.140625" style="3" bestFit="1" customWidth="1"/>
    <col min="4567" max="4805" width="9.140625" style="3"/>
    <col min="4806" max="4806" width="13.5703125" style="3" customWidth="1"/>
    <col min="4807" max="4807" width="9.7109375" style="3" customWidth="1"/>
    <col min="4808" max="4808" width="10.140625" style="3" customWidth="1"/>
    <col min="4809" max="4809" width="9.28515625" style="3" customWidth="1"/>
    <col min="4810" max="4810" width="10.5703125" style="3" customWidth="1"/>
    <col min="4811" max="4811" width="11.7109375" style="3" customWidth="1"/>
    <col min="4812" max="4812" width="1.140625" style="3" customWidth="1"/>
    <col min="4813" max="4813" width="9.28515625" style="3" customWidth="1"/>
    <col min="4814" max="4814" width="10.28515625" style="3" customWidth="1"/>
    <col min="4815" max="4815" width="8.85546875" style="3" customWidth="1"/>
    <col min="4816" max="4816" width="10.5703125" style="3" customWidth="1"/>
    <col min="4817" max="4817" width="10.85546875" style="3" customWidth="1"/>
    <col min="4818" max="4818" width="12" style="3" bestFit="1" customWidth="1"/>
    <col min="4819" max="4820" width="11" style="3" bestFit="1" customWidth="1"/>
    <col min="4821" max="4821" width="11.140625" style="3" bestFit="1" customWidth="1"/>
    <col min="4822" max="4822" width="10.140625" style="3" bestFit="1" customWidth="1"/>
    <col min="4823" max="5061" width="9.140625" style="3"/>
    <col min="5062" max="5062" width="13.5703125" style="3" customWidth="1"/>
    <col min="5063" max="5063" width="9.7109375" style="3" customWidth="1"/>
    <col min="5064" max="5064" width="10.140625" style="3" customWidth="1"/>
    <col min="5065" max="5065" width="9.28515625" style="3" customWidth="1"/>
    <col min="5066" max="5066" width="10.5703125" style="3" customWidth="1"/>
    <col min="5067" max="5067" width="11.7109375" style="3" customWidth="1"/>
    <col min="5068" max="5068" width="1.140625" style="3" customWidth="1"/>
    <col min="5069" max="5069" width="9.28515625" style="3" customWidth="1"/>
    <col min="5070" max="5070" width="10.28515625" style="3" customWidth="1"/>
    <col min="5071" max="5071" width="8.85546875" style="3" customWidth="1"/>
    <col min="5072" max="5072" width="10.5703125" style="3" customWidth="1"/>
    <col min="5073" max="5073" width="10.85546875" style="3" customWidth="1"/>
    <col min="5074" max="5074" width="12" style="3" bestFit="1" customWidth="1"/>
    <col min="5075" max="5076" width="11" style="3" bestFit="1" customWidth="1"/>
    <col min="5077" max="5077" width="11.140625" style="3" bestFit="1" customWidth="1"/>
    <col min="5078" max="5078" width="10.140625" style="3" bestFit="1" customWidth="1"/>
    <col min="5079" max="5317" width="9.140625" style="3"/>
    <col min="5318" max="5318" width="13.5703125" style="3" customWidth="1"/>
    <col min="5319" max="5319" width="9.7109375" style="3" customWidth="1"/>
    <col min="5320" max="5320" width="10.140625" style="3" customWidth="1"/>
    <col min="5321" max="5321" width="9.28515625" style="3" customWidth="1"/>
    <col min="5322" max="5322" width="10.5703125" style="3" customWidth="1"/>
    <col min="5323" max="5323" width="11.7109375" style="3" customWidth="1"/>
    <col min="5324" max="5324" width="1.140625" style="3" customWidth="1"/>
    <col min="5325" max="5325" width="9.28515625" style="3" customWidth="1"/>
    <col min="5326" max="5326" width="10.28515625" style="3" customWidth="1"/>
    <col min="5327" max="5327" width="8.85546875" style="3" customWidth="1"/>
    <col min="5328" max="5328" width="10.5703125" style="3" customWidth="1"/>
    <col min="5329" max="5329" width="10.85546875" style="3" customWidth="1"/>
    <col min="5330" max="5330" width="12" style="3" bestFit="1" customWidth="1"/>
    <col min="5331" max="5332" width="11" style="3" bestFit="1" customWidth="1"/>
    <col min="5333" max="5333" width="11.140625" style="3" bestFit="1" customWidth="1"/>
    <col min="5334" max="5334" width="10.140625" style="3" bestFit="1" customWidth="1"/>
    <col min="5335" max="5573" width="9.140625" style="3"/>
    <col min="5574" max="5574" width="13.5703125" style="3" customWidth="1"/>
    <col min="5575" max="5575" width="9.7109375" style="3" customWidth="1"/>
    <col min="5576" max="5576" width="10.140625" style="3" customWidth="1"/>
    <col min="5577" max="5577" width="9.28515625" style="3" customWidth="1"/>
    <col min="5578" max="5578" width="10.5703125" style="3" customWidth="1"/>
    <col min="5579" max="5579" width="11.7109375" style="3" customWidth="1"/>
    <col min="5580" max="5580" width="1.140625" style="3" customWidth="1"/>
    <col min="5581" max="5581" width="9.28515625" style="3" customWidth="1"/>
    <col min="5582" max="5582" width="10.28515625" style="3" customWidth="1"/>
    <col min="5583" max="5583" width="8.85546875" style="3" customWidth="1"/>
    <col min="5584" max="5584" width="10.5703125" style="3" customWidth="1"/>
    <col min="5585" max="5585" width="10.85546875" style="3" customWidth="1"/>
    <col min="5586" max="5586" width="12" style="3" bestFit="1" customWidth="1"/>
    <col min="5587" max="5588" width="11" style="3" bestFit="1" customWidth="1"/>
    <col min="5589" max="5589" width="11.140625" style="3" bestFit="1" customWidth="1"/>
    <col min="5590" max="5590" width="10.140625" style="3" bestFit="1" customWidth="1"/>
    <col min="5591" max="5829" width="9.140625" style="3"/>
    <col min="5830" max="5830" width="13.5703125" style="3" customWidth="1"/>
    <col min="5831" max="5831" width="9.7109375" style="3" customWidth="1"/>
    <col min="5832" max="5832" width="10.140625" style="3" customWidth="1"/>
    <col min="5833" max="5833" width="9.28515625" style="3" customWidth="1"/>
    <col min="5834" max="5834" width="10.5703125" style="3" customWidth="1"/>
    <col min="5835" max="5835" width="11.7109375" style="3" customWidth="1"/>
    <col min="5836" max="5836" width="1.140625" style="3" customWidth="1"/>
    <col min="5837" max="5837" width="9.28515625" style="3" customWidth="1"/>
    <col min="5838" max="5838" width="10.28515625" style="3" customWidth="1"/>
    <col min="5839" max="5839" width="8.85546875" style="3" customWidth="1"/>
    <col min="5840" max="5840" width="10.5703125" style="3" customWidth="1"/>
    <col min="5841" max="5841" width="10.85546875" style="3" customWidth="1"/>
    <col min="5842" max="5842" width="12" style="3" bestFit="1" customWidth="1"/>
    <col min="5843" max="5844" width="11" style="3" bestFit="1" customWidth="1"/>
    <col min="5845" max="5845" width="11.140625" style="3" bestFit="1" customWidth="1"/>
    <col min="5846" max="5846" width="10.140625" style="3" bestFit="1" customWidth="1"/>
    <col min="5847" max="6085" width="9.140625" style="3"/>
    <col min="6086" max="6086" width="13.5703125" style="3" customWidth="1"/>
    <col min="6087" max="6087" width="9.7109375" style="3" customWidth="1"/>
    <col min="6088" max="6088" width="10.140625" style="3" customWidth="1"/>
    <col min="6089" max="6089" width="9.28515625" style="3" customWidth="1"/>
    <col min="6090" max="6090" width="10.5703125" style="3" customWidth="1"/>
    <col min="6091" max="6091" width="11.7109375" style="3" customWidth="1"/>
    <col min="6092" max="6092" width="1.140625" style="3" customWidth="1"/>
    <col min="6093" max="6093" width="9.28515625" style="3" customWidth="1"/>
    <col min="6094" max="6094" width="10.28515625" style="3" customWidth="1"/>
    <col min="6095" max="6095" width="8.85546875" style="3" customWidth="1"/>
    <col min="6096" max="6096" width="10.5703125" style="3" customWidth="1"/>
    <col min="6097" max="6097" width="10.85546875" style="3" customWidth="1"/>
    <col min="6098" max="6098" width="12" style="3" bestFit="1" customWidth="1"/>
    <col min="6099" max="6100" width="11" style="3" bestFit="1" customWidth="1"/>
    <col min="6101" max="6101" width="11.140625" style="3" bestFit="1" customWidth="1"/>
    <col min="6102" max="6102" width="10.140625" style="3" bestFit="1" customWidth="1"/>
    <col min="6103" max="6341" width="9.140625" style="3"/>
    <col min="6342" max="6342" width="13.5703125" style="3" customWidth="1"/>
    <col min="6343" max="6343" width="9.7109375" style="3" customWidth="1"/>
    <col min="6344" max="6344" width="10.140625" style="3" customWidth="1"/>
    <col min="6345" max="6345" width="9.28515625" style="3" customWidth="1"/>
    <col min="6346" max="6346" width="10.5703125" style="3" customWidth="1"/>
    <col min="6347" max="6347" width="11.7109375" style="3" customWidth="1"/>
    <col min="6348" max="6348" width="1.140625" style="3" customWidth="1"/>
    <col min="6349" max="6349" width="9.28515625" style="3" customWidth="1"/>
    <col min="6350" max="6350" width="10.28515625" style="3" customWidth="1"/>
    <col min="6351" max="6351" width="8.85546875" style="3" customWidth="1"/>
    <col min="6352" max="6352" width="10.5703125" style="3" customWidth="1"/>
    <col min="6353" max="6353" width="10.85546875" style="3" customWidth="1"/>
    <col min="6354" max="6354" width="12" style="3" bestFit="1" customWidth="1"/>
    <col min="6355" max="6356" width="11" style="3" bestFit="1" customWidth="1"/>
    <col min="6357" max="6357" width="11.140625" style="3" bestFit="1" customWidth="1"/>
    <col min="6358" max="6358" width="10.140625" style="3" bestFit="1" customWidth="1"/>
    <col min="6359" max="6597" width="9.140625" style="3"/>
    <col min="6598" max="6598" width="13.5703125" style="3" customWidth="1"/>
    <col min="6599" max="6599" width="9.7109375" style="3" customWidth="1"/>
    <col min="6600" max="6600" width="10.140625" style="3" customWidth="1"/>
    <col min="6601" max="6601" width="9.28515625" style="3" customWidth="1"/>
    <col min="6602" max="6602" width="10.5703125" style="3" customWidth="1"/>
    <col min="6603" max="6603" width="11.7109375" style="3" customWidth="1"/>
    <col min="6604" max="6604" width="1.140625" style="3" customWidth="1"/>
    <col min="6605" max="6605" width="9.28515625" style="3" customWidth="1"/>
    <col min="6606" max="6606" width="10.28515625" style="3" customWidth="1"/>
    <col min="6607" max="6607" width="8.85546875" style="3" customWidth="1"/>
    <col min="6608" max="6608" width="10.5703125" style="3" customWidth="1"/>
    <col min="6609" max="6609" width="10.85546875" style="3" customWidth="1"/>
    <col min="6610" max="6610" width="12" style="3" bestFit="1" customWidth="1"/>
    <col min="6611" max="6612" width="11" style="3" bestFit="1" customWidth="1"/>
    <col min="6613" max="6613" width="11.140625" style="3" bestFit="1" customWidth="1"/>
    <col min="6614" max="6614" width="10.140625" style="3" bestFit="1" customWidth="1"/>
    <col min="6615" max="6853" width="9.140625" style="3"/>
    <col min="6854" max="6854" width="13.5703125" style="3" customWidth="1"/>
    <col min="6855" max="6855" width="9.7109375" style="3" customWidth="1"/>
    <col min="6856" max="6856" width="10.140625" style="3" customWidth="1"/>
    <col min="6857" max="6857" width="9.28515625" style="3" customWidth="1"/>
    <col min="6858" max="6858" width="10.5703125" style="3" customWidth="1"/>
    <col min="6859" max="6859" width="11.7109375" style="3" customWidth="1"/>
    <col min="6860" max="6860" width="1.140625" style="3" customWidth="1"/>
    <col min="6861" max="6861" width="9.28515625" style="3" customWidth="1"/>
    <col min="6862" max="6862" width="10.28515625" style="3" customWidth="1"/>
    <col min="6863" max="6863" width="8.85546875" style="3" customWidth="1"/>
    <col min="6864" max="6864" width="10.5703125" style="3" customWidth="1"/>
    <col min="6865" max="6865" width="10.85546875" style="3" customWidth="1"/>
    <col min="6866" max="6866" width="12" style="3" bestFit="1" customWidth="1"/>
    <col min="6867" max="6868" width="11" style="3" bestFit="1" customWidth="1"/>
    <col min="6869" max="6869" width="11.140625" style="3" bestFit="1" customWidth="1"/>
    <col min="6870" max="6870" width="10.140625" style="3" bestFit="1" customWidth="1"/>
    <col min="6871" max="7109" width="9.140625" style="3"/>
    <col min="7110" max="7110" width="13.5703125" style="3" customWidth="1"/>
    <col min="7111" max="7111" width="9.7109375" style="3" customWidth="1"/>
    <col min="7112" max="7112" width="10.140625" style="3" customWidth="1"/>
    <col min="7113" max="7113" width="9.28515625" style="3" customWidth="1"/>
    <col min="7114" max="7114" width="10.5703125" style="3" customWidth="1"/>
    <col min="7115" max="7115" width="11.7109375" style="3" customWidth="1"/>
    <col min="7116" max="7116" width="1.140625" style="3" customWidth="1"/>
    <col min="7117" max="7117" width="9.28515625" style="3" customWidth="1"/>
    <col min="7118" max="7118" width="10.28515625" style="3" customWidth="1"/>
    <col min="7119" max="7119" width="8.85546875" style="3" customWidth="1"/>
    <col min="7120" max="7120" width="10.5703125" style="3" customWidth="1"/>
    <col min="7121" max="7121" width="10.85546875" style="3" customWidth="1"/>
    <col min="7122" max="7122" width="12" style="3" bestFit="1" customWidth="1"/>
    <col min="7123" max="7124" width="11" style="3" bestFit="1" customWidth="1"/>
    <col min="7125" max="7125" width="11.140625" style="3" bestFit="1" customWidth="1"/>
    <col min="7126" max="7126" width="10.140625" style="3" bestFit="1" customWidth="1"/>
    <col min="7127" max="7365" width="9.140625" style="3"/>
    <col min="7366" max="7366" width="13.5703125" style="3" customWidth="1"/>
    <col min="7367" max="7367" width="9.7109375" style="3" customWidth="1"/>
    <col min="7368" max="7368" width="10.140625" style="3" customWidth="1"/>
    <col min="7369" max="7369" width="9.28515625" style="3" customWidth="1"/>
    <col min="7370" max="7370" width="10.5703125" style="3" customWidth="1"/>
    <col min="7371" max="7371" width="11.7109375" style="3" customWidth="1"/>
    <col min="7372" max="7372" width="1.140625" style="3" customWidth="1"/>
    <col min="7373" max="7373" width="9.28515625" style="3" customWidth="1"/>
    <col min="7374" max="7374" width="10.28515625" style="3" customWidth="1"/>
    <col min="7375" max="7375" width="8.85546875" style="3" customWidth="1"/>
    <col min="7376" max="7376" width="10.5703125" style="3" customWidth="1"/>
    <col min="7377" max="7377" width="10.85546875" style="3" customWidth="1"/>
    <col min="7378" max="7378" width="12" style="3" bestFit="1" customWidth="1"/>
    <col min="7379" max="7380" width="11" style="3" bestFit="1" customWidth="1"/>
    <col min="7381" max="7381" width="11.140625" style="3" bestFit="1" customWidth="1"/>
    <col min="7382" max="7382" width="10.140625" style="3" bestFit="1" customWidth="1"/>
    <col min="7383" max="7621" width="9.140625" style="3"/>
    <col min="7622" max="7622" width="13.5703125" style="3" customWidth="1"/>
    <col min="7623" max="7623" width="9.7109375" style="3" customWidth="1"/>
    <col min="7624" max="7624" width="10.140625" style="3" customWidth="1"/>
    <col min="7625" max="7625" width="9.28515625" style="3" customWidth="1"/>
    <col min="7626" max="7626" width="10.5703125" style="3" customWidth="1"/>
    <col min="7627" max="7627" width="11.7109375" style="3" customWidth="1"/>
    <col min="7628" max="7628" width="1.140625" style="3" customWidth="1"/>
    <col min="7629" max="7629" width="9.28515625" style="3" customWidth="1"/>
    <col min="7630" max="7630" width="10.28515625" style="3" customWidth="1"/>
    <col min="7631" max="7631" width="8.85546875" style="3" customWidth="1"/>
    <col min="7632" max="7632" width="10.5703125" style="3" customWidth="1"/>
    <col min="7633" max="7633" width="10.85546875" style="3" customWidth="1"/>
    <col min="7634" max="7634" width="12" style="3" bestFit="1" customWidth="1"/>
    <col min="7635" max="7636" width="11" style="3" bestFit="1" customWidth="1"/>
    <col min="7637" max="7637" width="11.140625" style="3" bestFit="1" customWidth="1"/>
    <col min="7638" max="7638" width="10.140625" style="3" bestFit="1" customWidth="1"/>
    <col min="7639" max="7877" width="9.140625" style="3"/>
    <col min="7878" max="7878" width="13.5703125" style="3" customWidth="1"/>
    <col min="7879" max="7879" width="9.7109375" style="3" customWidth="1"/>
    <col min="7880" max="7880" width="10.140625" style="3" customWidth="1"/>
    <col min="7881" max="7881" width="9.28515625" style="3" customWidth="1"/>
    <col min="7882" max="7882" width="10.5703125" style="3" customWidth="1"/>
    <col min="7883" max="7883" width="11.7109375" style="3" customWidth="1"/>
    <col min="7884" max="7884" width="1.140625" style="3" customWidth="1"/>
    <col min="7885" max="7885" width="9.28515625" style="3" customWidth="1"/>
    <col min="7886" max="7886" width="10.28515625" style="3" customWidth="1"/>
    <col min="7887" max="7887" width="8.85546875" style="3" customWidth="1"/>
    <col min="7888" max="7888" width="10.5703125" style="3" customWidth="1"/>
    <col min="7889" max="7889" width="10.85546875" style="3" customWidth="1"/>
    <col min="7890" max="7890" width="12" style="3" bestFit="1" customWidth="1"/>
    <col min="7891" max="7892" width="11" style="3" bestFit="1" customWidth="1"/>
    <col min="7893" max="7893" width="11.140625" style="3" bestFit="1" customWidth="1"/>
    <col min="7894" max="7894" width="10.140625" style="3" bestFit="1" customWidth="1"/>
    <col min="7895" max="8133" width="9.140625" style="3"/>
    <col min="8134" max="8134" width="13.5703125" style="3" customWidth="1"/>
    <col min="8135" max="8135" width="9.7109375" style="3" customWidth="1"/>
    <col min="8136" max="8136" width="10.140625" style="3" customWidth="1"/>
    <col min="8137" max="8137" width="9.28515625" style="3" customWidth="1"/>
    <col min="8138" max="8138" width="10.5703125" style="3" customWidth="1"/>
    <col min="8139" max="8139" width="11.7109375" style="3" customWidth="1"/>
    <col min="8140" max="8140" width="1.140625" style="3" customWidth="1"/>
    <col min="8141" max="8141" width="9.28515625" style="3" customWidth="1"/>
    <col min="8142" max="8142" width="10.28515625" style="3" customWidth="1"/>
    <col min="8143" max="8143" width="8.85546875" style="3" customWidth="1"/>
    <col min="8144" max="8144" width="10.5703125" style="3" customWidth="1"/>
    <col min="8145" max="8145" width="10.85546875" style="3" customWidth="1"/>
    <col min="8146" max="8146" width="12" style="3" bestFit="1" customWidth="1"/>
    <col min="8147" max="8148" width="11" style="3" bestFit="1" customWidth="1"/>
    <col min="8149" max="8149" width="11.140625" style="3" bestFit="1" customWidth="1"/>
    <col min="8150" max="8150" width="10.140625" style="3" bestFit="1" customWidth="1"/>
    <col min="8151" max="8389" width="9.140625" style="3"/>
    <col min="8390" max="8390" width="13.5703125" style="3" customWidth="1"/>
    <col min="8391" max="8391" width="9.7109375" style="3" customWidth="1"/>
    <col min="8392" max="8392" width="10.140625" style="3" customWidth="1"/>
    <col min="8393" max="8393" width="9.28515625" style="3" customWidth="1"/>
    <col min="8394" max="8394" width="10.5703125" style="3" customWidth="1"/>
    <col min="8395" max="8395" width="11.7109375" style="3" customWidth="1"/>
    <col min="8396" max="8396" width="1.140625" style="3" customWidth="1"/>
    <col min="8397" max="8397" width="9.28515625" style="3" customWidth="1"/>
    <col min="8398" max="8398" width="10.28515625" style="3" customWidth="1"/>
    <col min="8399" max="8399" width="8.85546875" style="3" customWidth="1"/>
    <col min="8400" max="8400" width="10.5703125" style="3" customWidth="1"/>
    <col min="8401" max="8401" width="10.85546875" style="3" customWidth="1"/>
    <col min="8402" max="8402" width="12" style="3" bestFit="1" customWidth="1"/>
    <col min="8403" max="8404" width="11" style="3" bestFit="1" customWidth="1"/>
    <col min="8405" max="8405" width="11.140625" style="3" bestFit="1" customWidth="1"/>
    <col min="8406" max="8406" width="10.140625" style="3" bestFit="1" customWidth="1"/>
    <col min="8407" max="8645" width="9.140625" style="3"/>
    <col min="8646" max="8646" width="13.5703125" style="3" customWidth="1"/>
    <col min="8647" max="8647" width="9.7109375" style="3" customWidth="1"/>
    <col min="8648" max="8648" width="10.140625" style="3" customWidth="1"/>
    <col min="8649" max="8649" width="9.28515625" style="3" customWidth="1"/>
    <col min="8650" max="8650" width="10.5703125" style="3" customWidth="1"/>
    <col min="8651" max="8651" width="11.7109375" style="3" customWidth="1"/>
    <col min="8652" max="8652" width="1.140625" style="3" customWidth="1"/>
    <col min="8653" max="8653" width="9.28515625" style="3" customWidth="1"/>
    <col min="8654" max="8654" width="10.28515625" style="3" customWidth="1"/>
    <col min="8655" max="8655" width="8.85546875" style="3" customWidth="1"/>
    <col min="8656" max="8656" width="10.5703125" style="3" customWidth="1"/>
    <col min="8657" max="8657" width="10.85546875" style="3" customWidth="1"/>
    <col min="8658" max="8658" width="12" style="3" bestFit="1" customWidth="1"/>
    <col min="8659" max="8660" width="11" style="3" bestFit="1" customWidth="1"/>
    <col min="8661" max="8661" width="11.140625" style="3" bestFit="1" customWidth="1"/>
    <col min="8662" max="8662" width="10.140625" style="3" bestFit="1" customWidth="1"/>
    <col min="8663" max="8901" width="9.140625" style="3"/>
    <col min="8902" max="8902" width="13.5703125" style="3" customWidth="1"/>
    <col min="8903" max="8903" width="9.7109375" style="3" customWidth="1"/>
    <col min="8904" max="8904" width="10.140625" style="3" customWidth="1"/>
    <col min="8905" max="8905" width="9.28515625" style="3" customWidth="1"/>
    <col min="8906" max="8906" width="10.5703125" style="3" customWidth="1"/>
    <col min="8907" max="8907" width="11.7109375" style="3" customWidth="1"/>
    <col min="8908" max="8908" width="1.140625" style="3" customWidth="1"/>
    <col min="8909" max="8909" width="9.28515625" style="3" customWidth="1"/>
    <col min="8910" max="8910" width="10.28515625" style="3" customWidth="1"/>
    <col min="8911" max="8911" width="8.85546875" style="3" customWidth="1"/>
    <col min="8912" max="8912" width="10.5703125" style="3" customWidth="1"/>
    <col min="8913" max="8913" width="10.85546875" style="3" customWidth="1"/>
    <col min="8914" max="8914" width="12" style="3" bestFit="1" customWidth="1"/>
    <col min="8915" max="8916" width="11" style="3" bestFit="1" customWidth="1"/>
    <col min="8917" max="8917" width="11.140625" style="3" bestFit="1" customWidth="1"/>
    <col min="8918" max="8918" width="10.140625" style="3" bestFit="1" customWidth="1"/>
    <col min="8919" max="9157" width="9.140625" style="3"/>
    <col min="9158" max="9158" width="13.5703125" style="3" customWidth="1"/>
    <col min="9159" max="9159" width="9.7109375" style="3" customWidth="1"/>
    <col min="9160" max="9160" width="10.140625" style="3" customWidth="1"/>
    <col min="9161" max="9161" width="9.28515625" style="3" customWidth="1"/>
    <col min="9162" max="9162" width="10.5703125" style="3" customWidth="1"/>
    <col min="9163" max="9163" width="11.7109375" style="3" customWidth="1"/>
    <col min="9164" max="9164" width="1.140625" style="3" customWidth="1"/>
    <col min="9165" max="9165" width="9.28515625" style="3" customWidth="1"/>
    <col min="9166" max="9166" width="10.28515625" style="3" customWidth="1"/>
    <col min="9167" max="9167" width="8.85546875" style="3" customWidth="1"/>
    <col min="9168" max="9168" width="10.5703125" style="3" customWidth="1"/>
    <col min="9169" max="9169" width="10.85546875" style="3" customWidth="1"/>
    <col min="9170" max="9170" width="12" style="3" bestFit="1" customWidth="1"/>
    <col min="9171" max="9172" width="11" style="3" bestFit="1" customWidth="1"/>
    <col min="9173" max="9173" width="11.140625" style="3" bestFit="1" customWidth="1"/>
    <col min="9174" max="9174" width="10.140625" style="3" bestFit="1" customWidth="1"/>
    <col min="9175" max="9413" width="9.140625" style="3"/>
    <col min="9414" max="9414" width="13.5703125" style="3" customWidth="1"/>
    <col min="9415" max="9415" width="9.7109375" style="3" customWidth="1"/>
    <col min="9416" max="9416" width="10.140625" style="3" customWidth="1"/>
    <col min="9417" max="9417" width="9.28515625" style="3" customWidth="1"/>
    <col min="9418" max="9418" width="10.5703125" style="3" customWidth="1"/>
    <col min="9419" max="9419" width="11.7109375" style="3" customWidth="1"/>
    <col min="9420" max="9420" width="1.140625" style="3" customWidth="1"/>
    <col min="9421" max="9421" width="9.28515625" style="3" customWidth="1"/>
    <col min="9422" max="9422" width="10.28515625" style="3" customWidth="1"/>
    <col min="9423" max="9423" width="8.85546875" style="3" customWidth="1"/>
    <col min="9424" max="9424" width="10.5703125" style="3" customWidth="1"/>
    <col min="9425" max="9425" width="10.85546875" style="3" customWidth="1"/>
    <col min="9426" max="9426" width="12" style="3" bestFit="1" customWidth="1"/>
    <col min="9427" max="9428" width="11" style="3" bestFit="1" customWidth="1"/>
    <col min="9429" max="9429" width="11.140625" style="3" bestFit="1" customWidth="1"/>
    <col min="9430" max="9430" width="10.140625" style="3" bestFit="1" customWidth="1"/>
    <col min="9431" max="9669" width="9.140625" style="3"/>
    <col min="9670" max="9670" width="13.5703125" style="3" customWidth="1"/>
    <col min="9671" max="9671" width="9.7109375" style="3" customWidth="1"/>
    <col min="9672" max="9672" width="10.140625" style="3" customWidth="1"/>
    <col min="9673" max="9673" width="9.28515625" style="3" customWidth="1"/>
    <col min="9674" max="9674" width="10.5703125" style="3" customWidth="1"/>
    <col min="9675" max="9675" width="11.7109375" style="3" customWidth="1"/>
    <col min="9676" max="9676" width="1.140625" style="3" customWidth="1"/>
    <col min="9677" max="9677" width="9.28515625" style="3" customWidth="1"/>
    <col min="9678" max="9678" width="10.28515625" style="3" customWidth="1"/>
    <col min="9679" max="9679" width="8.85546875" style="3" customWidth="1"/>
    <col min="9680" max="9680" width="10.5703125" style="3" customWidth="1"/>
    <col min="9681" max="9681" width="10.85546875" style="3" customWidth="1"/>
    <col min="9682" max="9682" width="12" style="3" bestFit="1" customWidth="1"/>
    <col min="9683" max="9684" width="11" style="3" bestFit="1" customWidth="1"/>
    <col min="9685" max="9685" width="11.140625" style="3" bestFit="1" customWidth="1"/>
    <col min="9686" max="9686" width="10.140625" style="3" bestFit="1" customWidth="1"/>
    <col min="9687" max="9925" width="9.140625" style="3"/>
    <col min="9926" max="9926" width="13.5703125" style="3" customWidth="1"/>
    <col min="9927" max="9927" width="9.7109375" style="3" customWidth="1"/>
    <col min="9928" max="9928" width="10.140625" style="3" customWidth="1"/>
    <col min="9929" max="9929" width="9.28515625" style="3" customWidth="1"/>
    <col min="9930" max="9930" width="10.5703125" style="3" customWidth="1"/>
    <col min="9931" max="9931" width="11.7109375" style="3" customWidth="1"/>
    <col min="9932" max="9932" width="1.140625" style="3" customWidth="1"/>
    <col min="9933" max="9933" width="9.28515625" style="3" customWidth="1"/>
    <col min="9934" max="9934" width="10.28515625" style="3" customWidth="1"/>
    <col min="9935" max="9935" width="8.85546875" style="3" customWidth="1"/>
    <col min="9936" max="9936" width="10.5703125" style="3" customWidth="1"/>
    <col min="9937" max="9937" width="10.85546875" style="3" customWidth="1"/>
    <col min="9938" max="9938" width="12" style="3" bestFit="1" customWidth="1"/>
    <col min="9939" max="9940" width="11" style="3" bestFit="1" customWidth="1"/>
    <col min="9941" max="9941" width="11.140625" style="3" bestFit="1" customWidth="1"/>
    <col min="9942" max="9942" width="10.140625" style="3" bestFit="1" customWidth="1"/>
    <col min="9943" max="10181" width="9.140625" style="3"/>
    <col min="10182" max="10182" width="13.5703125" style="3" customWidth="1"/>
    <col min="10183" max="10183" width="9.7109375" style="3" customWidth="1"/>
    <col min="10184" max="10184" width="10.140625" style="3" customWidth="1"/>
    <col min="10185" max="10185" width="9.28515625" style="3" customWidth="1"/>
    <col min="10186" max="10186" width="10.5703125" style="3" customWidth="1"/>
    <col min="10187" max="10187" width="11.7109375" style="3" customWidth="1"/>
    <col min="10188" max="10188" width="1.140625" style="3" customWidth="1"/>
    <col min="10189" max="10189" width="9.28515625" style="3" customWidth="1"/>
    <col min="10190" max="10190" width="10.28515625" style="3" customWidth="1"/>
    <col min="10191" max="10191" width="8.85546875" style="3" customWidth="1"/>
    <col min="10192" max="10192" width="10.5703125" style="3" customWidth="1"/>
    <col min="10193" max="10193" width="10.85546875" style="3" customWidth="1"/>
    <col min="10194" max="10194" width="12" style="3" bestFit="1" customWidth="1"/>
    <col min="10195" max="10196" width="11" style="3" bestFit="1" customWidth="1"/>
    <col min="10197" max="10197" width="11.140625" style="3" bestFit="1" customWidth="1"/>
    <col min="10198" max="10198" width="10.140625" style="3" bestFit="1" customWidth="1"/>
    <col min="10199" max="10437" width="9.140625" style="3"/>
    <col min="10438" max="10438" width="13.5703125" style="3" customWidth="1"/>
    <col min="10439" max="10439" width="9.7109375" style="3" customWidth="1"/>
    <col min="10440" max="10440" width="10.140625" style="3" customWidth="1"/>
    <col min="10441" max="10441" width="9.28515625" style="3" customWidth="1"/>
    <col min="10442" max="10442" width="10.5703125" style="3" customWidth="1"/>
    <col min="10443" max="10443" width="11.7109375" style="3" customWidth="1"/>
    <col min="10444" max="10444" width="1.140625" style="3" customWidth="1"/>
    <col min="10445" max="10445" width="9.28515625" style="3" customWidth="1"/>
    <col min="10446" max="10446" width="10.28515625" style="3" customWidth="1"/>
    <col min="10447" max="10447" width="8.85546875" style="3" customWidth="1"/>
    <col min="10448" max="10448" width="10.5703125" style="3" customWidth="1"/>
    <col min="10449" max="10449" width="10.85546875" style="3" customWidth="1"/>
    <col min="10450" max="10450" width="12" style="3" bestFit="1" customWidth="1"/>
    <col min="10451" max="10452" width="11" style="3" bestFit="1" customWidth="1"/>
    <col min="10453" max="10453" width="11.140625" style="3" bestFit="1" customWidth="1"/>
    <col min="10454" max="10454" width="10.140625" style="3" bestFit="1" customWidth="1"/>
    <col min="10455" max="10693" width="9.140625" style="3"/>
    <col min="10694" max="10694" width="13.5703125" style="3" customWidth="1"/>
    <col min="10695" max="10695" width="9.7109375" style="3" customWidth="1"/>
    <col min="10696" max="10696" width="10.140625" style="3" customWidth="1"/>
    <col min="10697" max="10697" width="9.28515625" style="3" customWidth="1"/>
    <col min="10698" max="10698" width="10.5703125" style="3" customWidth="1"/>
    <col min="10699" max="10699" width="11.7109375" style="3" customWidth="1"/>
    <col min="10700" max="10700" width="1.140625" style="3" customWidth="1"/>
    <col min="10701" max="10701" width="9.28515625" style="3" customWidth="1"/>
    <col min="10702" max="10702" width="10.28515625" style="3" customWidth="1"/>
    <col min="10703" max="10703" width="8.85546875" style="3" customWidth="1"/>
    <col min="10704" max="10704" width="10.5703125" style="3" customWidth="1"/>
    <col min="10705" max="10705" width="10.85546875" style="3" customWidth="1"/>
    <col min="10706" max="10706" width="12" style="3" bestFit="1" customWidth="1"/>
    <col min="10707" max="10708" width="11" style="3" bestFit="1" customWidth="1"/>
    <col min="10709" max="10709" width="11.140625" style="3" bestFit="1" customWidth="1"/>
    <col min="10710" max="10710" width="10.140625" style="3" bestFit="1" customWidth="1"/>
    <col min="10711" max="10949" width="9.140625" style="3"/>
    <col min="10950" max="10950" width="13.5703125" style="3" customWidth="1"/>
    <col min="10951" max="10951" width="9.7109375" style="3" customWidth="1"/>
    <col min="10952" max="10952" width="10.140625" style="3" customWidth="1"/>
    <col min="10953" max="10953" width="9.28515625" style="3" customWidth="1"/>
    <col min="10954" max="10954" width="10.5703125" style="3" customWidth="1"/>
    <col min="10955" max="10955" width="11.7109375" style="3" customWidth="1"/>
    <col min="10956" max="10956" width="1.140625" style="3" customWidth="1"/>
    <col min="10957" max="10957" width="9.28515625" style="3" customWidth="1"/>
    <col min="10958" max="10958" width="10.28515625" style="3" customWidth="1"/>
    <col min="10959" max="10959" width="8.85546875" style="3" customWidth="1"/>
    <col min="10960" max="10960" width="10.5703125" style="3" customWidth="1"/>
    <col min="10961" max="10961" width="10.85546875" style="3" customWidth="1"/>
    <col min="10962" max="10962" width="12" style="3" bestFit="1" customWidth="1"/>
    <col min="10963" max="10964" width="11" style="3" bestFit="1" customWidth="1"/>
    <col min="10965" max="10965" width="11.140625" style="3" bestFit="1" customWidth="1"/>
    <col min="10966" max="10966" width="10.140625" style="3" bestFit="1" customWidth="1"/>
    <col min="10967" max="11205" width="9.140625" style="3"/>
    <col min="11206" max="11206" width="13.5703125" style="3" customWidth="1"/>
    <col min="11207" max="11207" width="9.7109375" style="3" customWidth="1"/>
    <col min="11208" max="11208" width="10.140625" style="3" customWidth="1"/>
    <col min="11209" max="11209" width="9.28515625" style="3" customWidth="1"/>
    <col min="11210" max="11210" width="10.5703125" style="3" customWidth="1"/>
    <col min="11211" max="11211" width="11.7109375" style="3" customWidth="1"/>
    <col min="11212" max="11212" width="1.140625" style="3" customWidth="1"/>
    <col min="11213" max="11213" width="9.28515625" style="3" customWidth="1"/>
    <col min="11214" max="11214" width="10.28515625" style="3" customWidth="1"/>
    <col min="11215" max="11215" width="8.85546875" style="3" customWidth="1"/>
    <col min="11216" max="11216" width="10.5703125" style="3" customWidth="1"/>
    <col min="11217" max="11217" width="10.85546875" style="3" customWidth="1"/>
    <col min="11218" max="11218" width="12" style="3" bestFit="1" customWidth="1"/>
    <col min="11219" max="11220" width="11" style="3" bestFit="1" customWidth="1"/>
    <col min="11221" max="11221" width="11.140625" style="3" bestFit="1" customWidth="1"/>
    <col min="11222" max="11222" width="10.140625" style="3" bestFit="1" customWidth="1"/>
    <col min="11223" max="11461" width="9.140625" style="3"/>
    <col min="11462" max="11462" width="13.5703125" style="3" customWidth="1"/>
    <col min="11463" max="11463" width="9.7109375" style="3" customWidth="1"/>
    <col min="11464" max="11464" width="10.140625" style="3" customWidth="1"/>
    <col min="11465" max="11465" width="9.28515625" style="3" customWidth="1"/>
    <col min="11466" max="11466" width="10.5703125" style="3" customWidth="1"/>
    <col min="11467" max="11467" width="11.7109375" style="3" customWidth="1"/>
    <col min="11468" max="11468" width="1.140625" style="3" customWidth="1"/>
    <col min="11469" max="11469" width="9.28515625" style="3" customWidth="1"/>
    <col min="11470" max="11470" width="10.28515625" style="3" customWidth="1"/>
    <col min="11471" max="11471" width="8.85546875" style="3" customWidth="1"/>
    <col min="11472" max="11472" width="10.5703125" style="3" customWidth="1"/>
    <col min="11473" max="11473" width="10.85546875" style="3" customWidth="1"/>
    <col min="11474" max="11474" width="12" style="3" bestFit="1" customWidth="1"/>
    <col min="11475" max="11476" width="11" style="3" bestFit="1" customWidth="1"/>
    <col min="11477" max="11477" width="11.140625" style="3" bestFit="1" customWidth="1"/>
    <col min="11478" max="11478" width="10.140625" style="3" bestFit="1" customWidth="1"/>
    <col min="11479" max="11717" width="9.140625" style="3"/>
    <col min="11718" max="11718" width="13.5703125" style="3" customWidth="1"/>
    <col min="11719" max="11719" width="9.7109375" style="3" customWidth="1"/>
    <col min="11720" max="11720" width="10.140625" style="3" customWidth="1"/>
    <col min="11721" max="11721" width="9.28515625" style="3" customWidth="1"/>
    <col min="11722" max="11722" width="10.5703125" style="3" customWidth="1"/>
    <col min="11723" max="11723" width="11.7109375" style="3" customWidth="1"/>
    <col min="11724" max="11724" width="1.140625" style="3" customWidth="1"/>
    <col min="11725" max="11725" width="9.28515625" style="3" customWidth="1"/>
    <col min="11726" max="11726" width="10.28515625" style="3" customWidth="1"/>
    <col min="11727" max="11727" width="8.85546875" style="3" customWidth="1"/>
    <col min="11728" max="11728" width="10.5703125" style="3" customWidth="1"/>
    <col min="11729" max="11729" width="10.85546875" style="3" customWidth="1"/>
    <col min="11730" max="11730" width="12" style="3" bestFit="1" customWidth="1"/>
    <col min="11731" max="11732" width="11" style="3" bestFit="1" customWidth="1"/>
    <col min="11733" max="11733" width="11.140625" style="3" bestFit="1" customWidth="1"/>
    <col min="11734" max="11734" width="10.140625" style="3" bestFit="1" customWidth="1"/>
    <col min="11735" max="11973" width="9.140625" style="3"/>
    <col min="11974" max="11974" width="13.5703125" style="3" customWidth="1"/>
    <col min="11975" max="11975" width="9.7109375" style="3" customWidth="1"/>
    <col min="11976" max="11976" width="10.140625" style="3" customWidth="1"/>
    <col min="11977" max="11977" width="9.28515625" style="3" customWidth="1"/>
    <col min="11978" max="11978" width="10.5703125" style="3" customWidth="1"/>
    <col min="11979" max="11979" width="11.7109375" style="3" customWidth="1"/>
    <col min="11980" max="11980" width="1.140625" style="3" customWidth="1"/>
    <col min="11981" max="11981" width="9.28515625" style="3" customWidth="1"/>
    <col min="11982" max="11982" width="10.28515625" style="3" customWidth="1"/>
    <col min="11983" max="11983" width="8.85546875" style="3" customWidth="1"/>
    <col min="11984" max="11984" width="10.5703125" style="3" customWidth="1"/>
    <col min="11985" max="11985" width="10.85546875" style="3" customWidth="1"/>
    <col min="11986" max="11986" width="12" style="3" bestFit="1" customWidth="1"/>
    <col min="11987" max="11988" width="11" style="3" bestFit="1" customWidth="1"/>
    <col min="11989" max="11989" width="11.140625" style="3" bestFit="1" customWidth="1"/>
    <col min="11990" max="11990" width="10.140625" style="3" bestFit="1" customWidth="1"/>
    <col min="11991" max="12229" width="9.140625" style="3"/>
    <col min="12230" max="12230" width="13.5703125" style="3" customWidth="1"/>
    <col min="12231" max="12231" width="9.7109375" style="3" customWidth="1"/>
    <col min="12232" max="12232" width="10.140625" style="3" customWidth="1"/>
    <col min="12233" max="12233" width="9.28515625" style="3" customWidth="1"/>
    <col min="12234" max="12234" width="10.5703125" style="3" customWidth="1"/>
    <col min="12235" max="12235" width="11.7109375" style="3" customWidth="1"/>
    <col min="12236" max="12236" width="1.140625" style="3" customWidth="1"/>
    <col min="12237" max="12237" width="9.28515625" style="3" customWidth="1"/>
    <col min="12238" max="12238" width="10.28515625" style="3" customWidth="1"/>
    <col min="12239" max="12239" width="8.85546875" style="3" customWidth="1"/>
    <col min="12240" max="12240" width="10.5703125" style="3" customWidth="1"/>
    <col min="12241" max="12241" width="10.85546875" style="3" customWidth="1"/>
    <col min="12242" max="12242" width="12" style="3" bestFit="1" customWidth="1"/>
    <col min="12243" max="12244" width="11" style="3" bestFit="1" customWidth="1"/>
    <col min="12245" max="12245" width="11.140625" style="3" bestFit="1" customWidth="1"/>
    <col min="12246" max="12246" width="10.140625" style="3" bestFit="1" customWidth="1"/>
    <col min="12247" max="12485" width="9.140625" style="3"/>
    <col min="12486" max="12486" width="13.5703125" style="3" customWidth="1"/>
    <col min="12487" max="12487" width="9.7109375" style="3" customWidth="1"/>
    <col min="12488" max="12488" width="10.140625" style="3" customWidth="1"/>
    <col min="12489" max="12489" width="9.28515625" style="3" customWidth="1"/>
    <col min="12490" max="12490" width="10.5703125" style="3" customWidth="1"/>
    <col min="12491" max="12491" width="11.7109375" style="3" customWidth="1"/>
    <col min="12492" max="12492" width="1.140625" style="3" customWidth="1"/>
    <col min="12493" max="12493" width="9.28515625" style="3" customWidth="1"/>
    <col min="12494" max="12494" width="10.28515625" style="3" customWidth="1"/>
    <col min="12495" max="12495" width="8.85546875" style="3" customWidth="1"/>
    <col min="12496" max="12496" width="10.5703125" style="3" customWidth="1"/>
    <col min="12497" max="12497" width="10.85546875" style="3" customWidth="1"/>
    <col min="12498" max="12498" width="12" style="3" bestFit="1" customWidth="1"/>
    <col min="12499" max="12500" width="11" style="3" bestFit="1" customWidth="1"/>
    <col min="12501" max="12501" width="11.140625" style="3" bestFit="1" customWidth="1"/>
    <col min="12502" max="12502" width="10.140625" style="3" bestFit="1" customWidth="1"/>
    <col min="12503" max="12741" width="9.140625" style="3"/>
    <col min="12742" max="12742" width="13.5703125" style="3" customWidth="1"/>
    <col min="12743" max="12743" width="9.7109375" style="3" customWidth="1"/>
    <col min="12744" max="12744" width="10.140625" style="3" customWidth="1"/>
    <col min="12745" max="12745" width="9.28515625" style="3" customWidth="1"/>
    <col min="12746" max="12746" width="10.5703125" style="3" customWidth="1"/>
    <col min="12747" max="12747" width="11.7109375" style="3" customWidth="1"/>
    <col min="12748" max="12748" width="1.140625" style="3" customWidth="1"/>
    <col min="12749" max="12749" width="9.28515625" style="3" customWidth="1"/>
    <col min="12750" max="12750" width="10.28515625" style="3" customWidth="1"/>
    <col min="12751" max="12751" width="8.85546875" style="3" customWidth="1"/>
    <col min="12752" max="12752" width="10.5703125" style="3" customWidth="1"/>
    <col min="12753" max="12753" width="10.85546875" style="3" customWidth="1"/>
    <col min="12754" max="12754" width="12" style="3" bestFit="1" customWidth="1"/>
    <col min="12755" max="12756" width="11" style="3" bestFit="1" customWidth="1"/>
    <col min="12757" max="12757" width="11.140625" style="3" bestFit="1" customWidth="1"/>
    <col min="12758" max="12758" width="10.140625" style="3" bestFit="1" customWidth="1"/>
    <col min="12759" max="12997" width="9.140625" style="3"/>
    <col min="12998" max="12998" width="13.5703125" style="3" customWidth="1"/>
    <col min="12999" max="12999" width="9.7109375" style="3" customWidth="1"/>
    <col min="13000" max="13000" width="10.140625" style="3" customWidth="1"/>
    <col min="13001" max="13001" width="9.28515625" style="3" customWidth="1"/>
    <col min="13002" max="13002" width="10.5703125" style="3" customWidth="1"/>
    <col min="13003" max="13003" width="11.7109375" style="3" customWidth="1"/>
    <col min="13004" max="13004" width="1.140625" style="3" customWidth="1"/>
    <col min="13005" max="13005" width="9.28515625" style="3" customWidth="1"/>
    <col min="13006" max="13006" width="10.28515625" style="3" customWidth="1"/>
    <col min="13007" max="13007" width="8.85546875" style="3" customWidth="1"/>
    <col min="13008" max="13008" width="10.5703125" style="3" customWidth="1"/>
    <col min="13009" max="13009" width="10.85546875" style="3" customWidth="1"/>
    <col min="13010" max="13010" width="12" style="3" bestFit="1" customWidth="1"/>
    <col min="13011" max="13012" width="11" style="3" bestFit="1" customWidth="1"/>
    <col min="13013" max="13013" width="11.140625" style="3" bestFit="1" customWidth="1"/>
    <col min="13014" max="13014" width="10.140625" style="3" bestFit="1" customWidth="1"/>
    <col min="13015" max="13253" width="9.140625" style="3"/>
    <col min="13254" max="13254" width="13.5703125" style="3" customWidth="1"/>
    <col min="13255" max="13255" width="9.7109375" style="3" customWidth="1"/>
    <col min="13256" max="13256" width="10.140625" style="3" customWidth="1"/>
    <col min="13257" max="13257" width="9.28515625" style="3" customWidth="1"/>
    <col min="13258" max="13258" width="10.5703125" style="3" customWidth="1"/>
    <col min="13259" max="13259" width="11.7109375" style="3" customWidth="1"/>
    <col min="13260" max="13260" width="1.140625" style="3" customWidth="1"/>
    <col min="13261" max="13261" width="9.28515625" style="3" customWidth="1"/>
    <col min="13262" max="13262" width="10.28515625" style="3" customWidth="1"/>
    <col min="13263" max="13263" width="8.85546875" style="3" customWidth="1"/>
    <col min="13264" max="13264" width="10.5703125" style="3" customWidth="1"/>
    <col min="13265" max="13265" width="10.85546875" style="3" customWidth="1"/>
    <col min="13266" max="13266" width="12" style="3" bestFit="1" customWidth="1"/>
    <col min="13267" max="13268" width="11" style="3" bestFit="1" customWidth="1"/>
    <col min="13269" max="13269" width="11.140625" style="3" bestFit="1" customWidth="1"/>
    <col min="13270" max="13270" width="10.140625" style="3" bestFit="1" customWidth="1"/>
    <col min="13271" max="13509" width="9.140625" style="3"/>
    <col min="13510" max="13510" width="13.5703125" style="3" customWidth="1"/>
    <col min="13511" max="13511" width="9.7109375" style="3" customWidth="1"/>
    <col min="13512" max="13512" width="10.140625" style="3" customWidth="1"/>
    <col min="13513" max="13513" width="9.28515625" style="3" customWidth="1"/>
    <col min="13514" max="13514" width="10.5703125" style="3" customWidth="1"/>
    <col min="13515" max="13515" width="11.7109375" style="3" customWidth="1"/>
    <col min="13516" max="13516" width="1.140625" style="3" customWidth="1"/>
    <col min="13517" max="13517" width="9.28515625" style="3" customWidth="1"/>
    <col min="13518" max="13518" width="10.28515625" style="3" customWidth="1"/>
    <col min="13519" max="13519" width="8.85546875" style="3" customWidth="1"/>
    <col min="13520" max="13520" width="10.5703125" style="3" customWidth="1"/>
    <col min="13521" max="13521" width="10.85546875" style="3" customWidth="1"/>
    <col min="13522" max="13522" width="12" style="3" bestFit="1" customWidth="1"/>
    <col min="13523" max="13524" width="11" style="3" bestFit="1" customWidth="1"/>
    <col min="13525" max="13525" width="11.140625" style="3" bestFit="1" customWidth="1"/>
    <col min="13526" max="13526" width="10.140625" style="3" bestFit="1" customWidth="1"/>
    <col min="13527" max="13765" width="9.140625" style="3"/>
    <col min="13766" max="13766" width="13.5703125" style="3" customWidth="1"/>
    <col min="13767" max="13767" width="9.7109375" style="3" customWidth="1"/>
    <col min="13768" max="13768" width="10.140625" style="3" customWidth="1"/>
    <col min="13769" max="13769" width="9.28515625" style="3" customWidth="1"/>
    <col min="13770" max="13770" width="10.5703125" style="3" customWidth="1"/>
    <col min="13771" max="13771" width="11.7109375" style="3" customWidth="1"/>
    <col min="13772" max="13772" width="1.140625" style="3" customWidth="1"/>
    <col min="13773" max="13773" width="9.28515625" style="3" customWidth="1"/>
    <col min="13774" max="13774" width="10.28515625" style="3" customWidth="1"/>
    <col min="13775" max="13775" width="8.85546875" style="3" customWidth="1"/>
    <col min="13776" max="13776" width="10.5703125" style="3" customWidth="1"/>
    <col min="13777" max="13777" width="10.85546875" style="3" customWidth="1"/>
    <col min="13778" max="13778" width="12" style="3" bestFit="1" customWidth="1"/>
    <col min="13779" max="13780" width="11" style="3" bestFit="1" customWidth="1"/>
    <col min="13781" max="13781" width="11.140625" style="3" bestFit="1" customWidth="1"/>
    <col min="13782" max="13782" width="10.140625" style="3" bestFit="1" customWidth="1"/>
    <col min="13783" max="14021" width="9.140625" style="3"/>
    <col min="14022" max="14022" width="13.5703125" style="3" customWidth="1"/>
    <col min="14023" max="14023" width="9.7109375" style="3" customWidth="1"/>
    <col min="14024" max="14024" width="10.140625" style="3" customWidth="1"/>
    <col min="14025" max="14025" width="9.28515625" style="3" customWidth="1"/>
    <col min="14026" max="14026" width="10.5703125" style="3" customWidth="1"/>
    <col min="14027" max="14027" width="11.7109375" style="3" customWidth="1"/>
    <col min="14028" max="14028" width="1.140625" style="3" customWidth="1"/>
    <col min="14029" max="14029" width="9.28515625" style="3" customWidth="1"/>
    <col min="14030" max="14030" width="10.28515625" style="3" customWidth="1"/>
    <col min="14031" max="14031" width="8.85546875" style="3" customWidth="1"/>
    <col min="14032" max="14032" width="10.5703125" style="3" customWidth="1"/>
    <col min="14033" max="14033" width="10.85546875" style="3" customWidth="1"/>
    <col min="14034" max="14034" width="12" style="3" bestFit="1" customWidth="1"/>
    <col min="14035" max="14036" width="11" style="3" bestFit="1" customWidth="1"/>
    <col min="14037" max="14037" width="11.140625" style="3" bestFit="1" customWidth="1"/>
    <col min="14038" max="14038" width="10.140625" style="3" bestFit="1" customWidth="1"/>
    <col min="14039" max="14277" width="9.140625" style="3"/>
    <col min="14278" max="14278" width="13.5703125" style="3" customWidth="1"/>
    <col min="14279" max="14279" width="9.7109375" style="3" customWidth="1"/>
    <col min="14280" max="14280" width="10.140625" style="3" customWidth="1"/>
    <col min="14281" max="14281" width="9.28515625" style="3" customWidth="1"/>
    <col min="14282" max="14282" width="10.5703125" style="3" customWidth="1"/>
    <col min="14283" max="14283" width="11.7109375" style="3" customWidth="1"/>
    <col min="14284" max="14284" width="1.140625" style="3" customWidth="1"/>
    <col min="14285" max="14285" width="9.28515625" style="3" customWidth="1"/>
    <col min="14286" max="14286" width="10.28515625" style="3" customWidth="1"/>
    <col min="14287" max="14287" width="8.85546875" style="3" customWidth="1"/>
    <col min="14288" max="14288" width="10.5703125" style="3" customWidth="1"/>
    <col min="14289" max="14289" width="10.85546875" style="3" customWidth="1"/>
    <col min="14290" max="14290" width="12" style="3" bestFit="1" customWidth="1"/>
    <col min="14291" max="14292" width="11" style="3" bestFit="1" customWidth="1"/>
    <col min="14293" max="14293" width="11.140625" style="3" bestFit="1" customWidth="1"/>
    <col min="14294" max="14294" width="10.140625" style="3" bestFit="1" customWidth="1"/>
    <col min="14295" max="14533" width="9.140625" style="3"/>
    <col min="14534" max="14534" width="13.5703125" style="3" customWidth="1"/>
    <col min="14535" max="14535" width="9.7109375" style="3" customWidth="1"/>
    <col min="14536" max="14536" width="10.140625" style="3" customWidth="1"/>
    <col min="14537" max="14537" width="9.28515625" style="3" customWidth="1"/>
    <col min="14538" max="14538" width="10.5703125" style="3" customWidth="1"/>
    <col min="14539" max="14539" width="11.7109375" style="3" customWidth="1"/>
    <col min="14540" max="14540" width="1.140625" style="3" customWidth="1"/>
    <col min="14541" max="14541" width="9.28515625" style="3" customWidth="1"/>
    <col min="14542" max="14542" width="10.28515625" style="3" customWidth="1"/>
    <col min="14543" max="14543" width="8.85546875" style="3" customWidth="1"/>
    <col min="14544" max="14544" width="10.5703125" style="3" customWidth="1"/>
    <col min="14545" max="14545" width="10.85546875" style="3" customWidth="1"/>
    <col min="14546" max="14546" width="12" style="3" bestFit="1" customWidth="1"/>
    <col min="14547" max="14548" width="11" style="3" bestFit="1" customWidth="1"/>
    <col min="14549" max="14549" width="11.140625" style="3" bestFit="1" customWidth="1"/>
    <col min="14550" max="14550" width="10.140625" style="3" bestFit="1" customWidth="1"/>
    <col min="14551" max="14789" width="9.140625" style="3"/>
    <col min="14790" max="14790" width="13.5703125" style="3" customWidth="1"/>
    <col min="14791" max="14791" width="9.7109375" style="3" customWidth="1"/>
    <col min="14792" max="14792" width="10.140625" style="3" customWidth="1"/>
    <col min="14793" max="14793" width="9.28515625" style="3" customWidth="1"/>
    <col min="14794" max="14794" width="10.5703125" style="3" customWidth="1"/>
    <col min="14795" max="14795" width="11.7109375" style="3" customWidth="1"/>
    <col min="14796" max="14796" width="1.140625" style="3" customWidth="1"/>
    <col min="14797" max="14797" width="9.28515625" style="3" customWidth="1"/>
    <col min="14798" max="14798" width="10.28515625" style="3" customWidth="1"/>
    <col min="14799" max="14799" width="8.85546875" style="3" customWidth="1"/>
    <col min="14800" max="14800" width="10.5703125" style="3" customWidth="1"/>
    <col min="14801" max="14801" width="10.85546875" style="3" customWidth="1"/>
    <col min="14802" max="14802" width="12" style="3" bestFit="1" customWidth="1"/>
    <col min="14803" max="14804" width="11" style="3" bestFit="1" customWidth="1"/>
    <col min="14805" max="14805" width="11.140625" style="3" bestFit="1" customWidth="1"/>
    <col min="14806" max="14806" width="10.140625" style="3" bestFit="1" customWidth="1"/>
    <col min="14807" max="15045" width="9.140625" style="3"/>
    <col min="15046" max="15046" width="13.5703125" style="3" customWidth="1"/>
    <col min="15047" max="15047" width="9.7109375" style="3" customWidth="1"/>
    <col min="15048" max="15048" width="10.140625" style="3" customWidth="1"/>
    <col min="15049" max="15049" width="9.28515625" style="3" customWidth="1"/>
    <col min="15050" max="15050" width="10.5703125" style="3" customWidth="1"/>
    <col min="15051" max="15051" width="11.7109375" style="3" customWidth="1"/>
    <col min="15052" max="15052" width="1.140625" style="3" customWidth="1"/>
    <col min="15053" max="15053" width="9.28515625" style="3" customWidth="1"/>
    <col min="15054" max="15054" width="10.28515625" style="3" customWidth="1"/>
    <col min="15055" max="15055" width="8.85546875" style="3" customWidth="1"/>
    <col min="15056" max="15056" width="10.5703125" style="3" customWidth="1"/>
    <col min="15057" max="15057" width="10.85546875" style="3" customWidth="1"/>
    <col min="15058" max="15058" width="12" style="3" bestFit="1" customWidth="1"/>
    <col min="15059" max="15060" width="11" style="3" bestFit="1" customWidth="1"/>
    <col min="15061" max="15061" width="11.140625" style="3" bestFit="1" customWidth="1"/>
    <col min="15062" max="15062" width="10.140625" style="3" bestFit="1" customWidth="1"/>
    <col min="15063" max="15301" width="9.140625" style="3"/>
    <col min="15302" max="15302" width="13.5703125" style="3" customWidth="1"/>
    <col min="15303" max="15303" width="9.7109375" style="3" customWidth="1"/>
    <col min="15304" max="15304" width="10.140625" style="3" customWidth="1"/>
    <col min="15305" max="15305" width="9.28515625" style="3" customWidth="1"/>
    <col min="15306" max="15306" width="10.5703125" style="3" customWidth="1"/>
    <col min="15307" max="15307" width="11.7109375" style="3" customWidth="1"/>
    <col min="15308" max="15308" width="1.140625" style="3" customWidth="1"/>
    <col min="15309" max="15309" width="9.28515625" style="3" customWidth="1"/>
    <col min="15310" max="15310" width="10.28515625" style="3" customWidth="1"/>
    <col min="15311" max="15311" width="8.85546875" style="3" customWidth="1"/>
    <col min="15312" max="15312" width="10.5703125" style="3" customWidth="1"/>
    <col min="15313" max="15313" width="10.85546875" style="3" customWidth="1"/>
    <col min="15314" max="15314" width="12" style="3" bestFit="1" customWidth="1"/>
    <col min="15315" max="15316" width="11" style="3" bestFit="1" customWidth="1"/>
    <col min="15317" max="15317" width="11.140625" style="3" bestFit="1" customWidth="1"/>
    <col min="15318" max="15318" width="10.140625" style="3" bestFit="1" customWidth="1"/>
    <col min="15319" max="15557" width="9.140625" style="3"/>
    <col min="15558" max="15558" width="13.5703125" style="3" customWidth="1"/>
    <col min="15559" max="15559" width="9.7109375" style="3" customWidth="1"/>
    <col min="15560" max="15560" width="10.140625" style="3" customWidth="1"/>
    <col min="15561" max="15561" width="9.28515625" style="3" customWidth="1"/>
    <col min="15562" max="15562" width="10.5703125" style="3" customWidth="1"/>
    <col min="15563" max="15563" width="11.7109375" style="3" customWidth="1"/>
    <col min="15564" max="15564" width="1.140625" style="3" customWidth="1"/>
    <col min="15565" max="15565" width="9.28515625" style="3" customWidth="1"/>
    <col min="15566" max="15566" width="10.28515625" style="3" customWidth="1"/>
    <col min="15567" max="15567" width="8.85546875" style="3" customWidth="1"/>
    <col min="15568" max="15568" width="10.5703125" style="3" customWidth="1"/>
    <col min="15569" max="15569" width="10.85546875" style="3" customWidth="1"/>
    <col min="15570" max="15570" width="12" style="3" bestFit="1" customWidth="1"/>
    <col min="15571" max="15572" width="11" style="3" bestFit="1" customWidth="1"/>
    <col min="15573" max="15573" width="11.140625" style="3" bestFit="1" customWidth="1"/>
    <col min="15574" max="15574" width="10.140625" style="3" bestFit="1" customWidth="1"/>
    <col min="15575" max="15813" width="9.140625" style="3"/>
    <col min="15814" max="15814" width="13.5703125" style="3" customWidth="1"/>
    <col min="15815" max="15815" width="9.7109375" style="3" customWidth="1"/>
    <col min="15816" max="15816" width="10.140625" style="3" customWidth="1"/>
    <col min="15817" max="15817" width="9.28515625" style="3" customWidth="1"/>
    <col min="15818" max="15818" width="10.5703125" style="3" customWidth="1"/>
    <col min="15819" max="15819" width="11.7109375" style="3" customWidth="1"/>
    <col min="15820" max="15820" width="1.140625" style="3" customWidth="1"/>
    <col min="15821" max="15821" width="9.28515625" style="3" customWidth="1"/>
    <col min="15822" max="15822" width="10.28515625" style="3" customWidth="1"/>
    <col min="15823" max="15823" width="8.85546875" style="3" customWidth="1"/>
    <col min="15824" max="15824" width="10.5703125" style="3" customWidth="1"/>
    <col min="15825" max="15825" width="10.85546875" style="3" customWidth="1"/>
    <col min="15826" max="15826" width="12" style="3" bestFit="1" customWidth="1"/>
    <col min="15827" max="15828" width="11" style="3" bestFit="1" customWidth="1"/>
    <col min="15829" max="15829" width="11.140625" style="3" bestFit="1" customWidth="1"/>
    <col min="15830" max="15830" width="10.140625" style="3" bestFit="1" customWidth="1"/>
    <col min="15831" max="16069" width="9.140625" style="3"/>
    <col min="16070" max="16070" width="13.5703125" style="3" customWidth="1"/>
    <col min="16071" max="16071" width="9.7109375" style="3" customWidth="1"/>
    <col min="16072" max="16072" width="10.140625" style="3" customWidth="1"/>
    <col min="16073" max="16073" width="9.28515625" style="3" customWidth="1"/>
    <col min="16074" max="16074" width="10.5703125" style="3" customWidth="1"/>
    <col min="16075" max="16075" width="11.7109375" style="3" customWidth="1"/>
    <col min="16076" max="16076" width="1.140625" style="3" customWidth="1"/>
    <col min="16077" max="16077" width="9.28515625" style="3" customWidth="1"/>
    <col min="16078" max="16078" width="10.28515625" style="3" customWidth="1"/>
    <col min="16079" max="16079" width="8.85546875" style="3" customWidth="1"/>
    <col min="16080" max="16080" width="10.5703125" style="3" customWidth="1"/>
    <col min="16081" max="16081" width="10.85546875" style="3" customWidth="1"/>
    <col min="16082" max="16082" width="12" style="3" bestFit="1" customWidth="1"/>
    <col min="16083" max="16084" width="11" style="3" bestFit="1" customWidth="1"/>
    <col min="16085" max="16085" width="11.140625" style="3" bestFit="1" customWidth="1"/>
    <col min="16086" max="16086" width="10.140625" style="3" bestFit="1" customWidth="1"/>
    <col min="16087" max="16384" width="9.140625" style="3"/>
  </cols>
  <sheetData>
    <row r="1" spans="1:182" ht="12.75" x14ac:dyDescent="0.2">
      <c r="A1" s="97" t="s">
        <v>125</v>
      </c>
      <c r="B1" s="98"/>
      <c r="C1" s="98"/>
      <c r="D1" s="98"/>
      <c r="E1" s="98"/>
      <c r="F1" s="98"/>
      <c r="G1" s="99"/>
      <c r="H1" s="100"/>
      <c r="I1" s="100"/>
      <c r="J1" s="100"/>
      <c r="K1" s="100"/>
      <c r="L1" s="9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x14ac:dyDescent="0.2">
      <c r="A2" s="100"/>
      <c r="B2" s="98"/>
      <c r="C2" s="98"/>
      <c r="D2" s="98"/>
      <c r="E2" s="98"/>
      <c r="F2" s="98"/>
      <c r="G2" s="99"/>
      <c r="H2" s="100"/>
      <c r="I2" s="100"/>
      <c r="J2" s="100"/>
      <c r="K2" s="100"/>
      <c r="L2" s="9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</row>
    <row r="3" spans="1:182" x14ac:dyDescent="0.2">
      <c r="A3" s="4"/>
      <c r="B3" s="179" t="s">
        <v>119</v>
      </c>
      <c r="C3" s="179"/>
      <c r="D3" s="179"/>
      <c r="E3" s="179"/>
      <c r="F3" s="179"/>
      <c r="G3" s="5"/>
      <c r="H3" s="180" t="s">
        <v>0</v>
      </c>
      <c r="I3" s="180"/>
      <c r="J3" s="180"/>
      <c r="K3" s="180"/>
      <c r="L3" s="180"/>
    </row>
    <row r="4" spans="1:182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82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</row>
    <row r="6" spans="1:182" ht="9.9499999999999993" customHeight="1" x14ac:dyDescent="0.2">
      <c r="A6" s="101"/>
      <c r="B6" s="102"/>
      <c r="C6" s="102"/>
      <c r="D6" s="102"/>
      <c r="E6" s="102"/>
      <c r="F6" s="102"/>
      <c r="G6" s="103"/>
      <c r="H6" s="104"/>
      <c r="I6" s="104"/>
      <c r="J6" s="105"/>
      <c r="K6" s="104"/>
      <c r="L6" s="104"/>
    </row>
    <row r="7" spans="1:182" ht="15" customHeight="1" x14ac:dyDescent="0.2">
      <c r="A7" s="106" t="s">
        <v>117</v>
      </c>
      <c r="B7" s="110">
        <v>1241022.092831</v>
      </c>
      <c r="C7" s="110">
        <v>1012000.92299</v>
      </c>
      <c r="D7" s="110">
        <v>987343.97411299997</v>
      </c>
      <c r="E7" s="110">
        <v>2228366.0669439998</v>
      </c>
      <c r="F7" s="110">
        <v>253678.11871800001</v>
      </c>
      <c r="G7" s="108"/>
      <c r="H7" s="109">
        <v>26.142338856958407</v>
      </c>
      <c r="I7" s="109">
        <v>26.627193808311965</v>
      </c>
      <c r="J7" s="109">
        <v>23.343787014292044</v>
      </c>
      <c r="K7" s="109">
        <v>24.886844645847642</v>
      </c>
      <c r="L7" s="109">
        <v>38.360741435860383</v>
      </c>
    </row>
    <row r="8" spans="1:182" ht="15" customHeight="1" x14ac:dyDescent="0.2">
      <c r="A8" s="106" t="s">
        <v>131</v>
      </c>
      <c r="B8" s="110">
        <v>1550009.2746339999</v>
      </c>
      <c r="C8" s="110">
        <v>1222034.02627</v>
      </c>
      <c r="D8" s="110">
        <v>1293811.392156</v>
      </c>
      <c r="E8" s="110">
        <v>2843820.6667900002</v>
      </c>
      <c r="F8" s="110">
        <v>256197.8824779999</v>
      </c>
      <c r="G8" s="110">
        <f>SUM(G33:G42)</f>
        <v>0</v>
      </c>
      <c r="H8" s="109">
        <v>24.897798644192001</v>
      </c>
      <c r="I8" s="109">
        <v>20.754240288580792</v>
      </c>
      <c r="J8" s="109">
        <v>31.039579526306539</v>
      </c>
      <c r="K8" s="109">
        <v>27.619097641799939</v>
      </c>
      <c r="L8" s="109">
        <v>0.99329172446322345</v>
      </c>
      <c r="N8" s="96"/>
      <c r="O8" s="96"/>
      <c r="P8" s="96"/>
      <c r="Q8" s="96"/>
      <c r="R8" s="96"/>
    </row>
    <row r="9" spans="1:182" ht="15" customHeight="1" x14ac:dyDescent="0.2">
      <c r="A9" s="106">
        <v>2023</v>
      </c>
      <c r="B9" s="110">
        <v>1426198.7043580001</v>
      </c>
      <c r="C9" s="110">
        <v>1111064.724832</v>
      </c>
      <c r="D9" s="110">
        <v>1211044.0406490001</v>
      </c>
      <c r="E9" s="110">
        <v>2637242.7450069999</v>
      </c>
      <c r="F9" s="110">
        <v>215154.66370899999</v>
      </c>
      <c r="G9" s="110">
        <f>SUM(G34:G43)</f>
        <v>0</v>
      </c>
      <c r="H9" s="109">
        <v>-7.987730931818775</v>
      </c>
      <c r="I9" s="109">
        <v>-9.0807047146396016</v>
      </c>
      <c r="J9" s="109">
        <v>-6.3971728807455372</v>
      </c>
      <c r="K9" s="109">
        <v>-7.2640980563720907</v>
      </c>
      <c r="L9" s="109">
        <v>-16.02012412125395</v>
      </c>
      <c r="M9" s="96"/>
      <c r="N9" s="96"/>
      <c r="O9" s="96"/>
      <c r="P9" s="96"/>
      <c r="Q9" s="96"/>
      <c r="R9" s="96"/>
    </row>
    <row r="10" spans="1:182" ht="15" customHeight="1" x14ac:dyDescent="0.2">
      <c r="A10" s="106">
        <v>2024</v>
      </c>
      <c r="B10" s="110">
        <v>1509290.5540149999</v>
      </c>
      <c r="C10" s="110">
        <v>1216059.5722310001</v>
      </c>
      <c r="D10" s="110">
        <v>1370237.479546</v>
      </c>
      <c r="E10" s="110">
        <v>2879528.0335609997</v>
      </c>
      <c r="F10" s="110">
        <v>139053.07446899987</v>
      </c>
      <c r="G10" s="110"/>
      <c r="H10" s="109">
        <v>5.8261060960929312</v>
      </c>
      <c r="I10" s="109">
        <v>9.4499307783240116</v>
      </c>
      <c r="J10" s="109">
        <v>13.145140354407591</v>
      </c>
      <c r="K10" s="109">
        <v>9.1870681609688809</v>
      </c>
      <c r="L10" s="109">
        <v>-35.370643577091457</v>
      </c>
      <c r="M10" s="96"/>
      <c r="N10" s="109"/>
      <c r="O10" s="109"/>
      <c r="P10" s="109"/>
      <c r="Q10" s="109"/>
      <c r="R10" s="109"/>
      <c r="T10" s="109"/>
      <c r="U10" s="109"/>
      <c r="V10" s="109"/>
      <c r="W10" s="109"/>
      <c r="X10" s="109"/>
    </row>
    <row r="11" spans="1:182" ht="15" customHeight="1" x14ac:dyDescent="0.2">
      <c r="A11" s="106">
        <v>2025</v>
      </c>
      <c r="B11" s="110">
        <v>1606473.0407749999</v>
      </c>
      <c r="C11" s="110">
        <v>1240126.240587</v>
      </c>
      <c r="D11" s="110">
        <v>1451879.7545360001</v>
      </c>
      <c r="E11" s="110">
        <v>3058352.7953110002</v>
      </c>
      <c r="F11" s="110">
        <v>154593.2862389998</v>
      </c>
      <c r="G11" s="110"/>
      <c r="H11" s="109">
        <v>6.4389514995291108</v>
      </c>
      <c r="I11" s="109">
        <v>1.9790698503237669</v>
      </c>
      <c r="J11" s="109">
        <v>5.9582573246391268</v>
      </c>
      <c r="K11" s="109">
        <v>6.2102108285035484</v>
      </c>
      <c r="L11" s="109">
        <v>11.175741226393686</v>
      </c>
      <c r="M11" s="109"/>
      <c r="N11" s="109"/>
      <c r="O11" s="109"/>
      <c r="P11" s="109"/>
      <c r="Q11" s="109"/>
      <c r="R11" s="109"/>
      <c r="T11" s="109"/>
      <c r="U11" s="109"/>
      <c r="V11" s="109"/>
      <c r="W11" s="109"/>
      <c r="X11" s="109"/>
    </row>
    <row r="12" spans="1:182" ht="15" customHeight="1" x14ac:dyDescent="0.2">
      <c r="A12" s="106" t="s">
        <v>175</v>
      </c>
      <c r="B12" s="110">
        <v>122814.047068</v>
      </c>
      <c r="C12" s="110">
        <v>97545.887648000004</v>
      </c>
      <c r="D12" s="110">
        <v>119155.121782</v>
      </c>
      <c r="E12" s="110">
        <v>241969.16885000002</v>
      </c>
      <c r="F12" s="110">
        <v>3658.9252859999979</v>
      </c>
      <c r="G12" s="110"/>
      <c r="H12" s="109">
        <v>0.35350959692720546</v>
      </c>
      <c r="I12" s="109">
        <v>2.9397671050859127</v>
      </c>
      <c r="J12" s="109">
        <v>6.1629157630212008</v>
      </c>
      <c r="K12" s="109">
        <v>3.1326320771689287</v>
      </c>
      <c r="L12" s="109">
        <v>-63.928118745314734</v>
      </c>
      <c r="N12" s="109"/>
      <c r="O12" s="109"/>
      <c r="P12" s="109"/>
      <c r="Q12" s="109"/>
      <c r="R12" s="109"/>
      <c r="T12" s="109"/>
      <c r="U12" s="109"/>
      <c r="V12" s="109"/>
      <c r="W12" s="109"/>
      <c r="X12" s="109"/>
    </row>
    <row r="13" spans="1:182" ht="15" customHeight="1" x14ac:dyDescent="0.2">
      <c r="A13" s="106" t="s">
        <v>176</v>
      </c>
      <c r="B13" s="110">
        <v>146870.01053699999</v>
      </c>
      <c r="C13" s="110">
        <v>108585.726993</v>
      </c>
      <c r="D13" s="110">
        <v>125504.88338299999</v>
      </c>
      <c r="E13" s="110">
        <v>272374.89392</v>
      </c>
      <c r="F13" s="110">
        <v>21365.127154000002</v>
      </c>
      <c r="G13" s="110"/>
      <c r="H13" s="109">
        <f>(B13/B12-1)*100</f>
        <v>19.587306210730617</v>
      </c>
      <c r="I13" s="109">
        <f t="shared" ref="I13" si="0">(C13/C12-1)*100</f>
        <v>11.317585611438496</v>
      </c>
      <c r="J13" s="109">
        <f t="shared" ref="J13" si="1">(D13/D12-1)*100</f>
        <v>5.3289875466848935</v>
      </c>
      <c r="K13" s="109">
        <f t="shared" ref="K13" si="2">(E13/E12-1)*100</f>
        <v>12.565950122698855</v>
      </c>
      <c r="L13" s="109">
        <f t="shared" ref="L13" si="3">(F13/F12-1)*100</f>
        <v>483.91810392380927</v>
      </c>
      <c r="N13" s="109"/>
      <c r="O13" s="109"/>
      <c r="P13" s="109"/>
      <c r="Q13" s="109"/>
      <c r="R13" s="109"/>
      <c r="T13" s="109"/>
      <c r="U13" s="109"/>
      <c r="V13" s="109"/>
      <c r="W13" s="109"/>
      <c r="X13" s="109"/>
    </row>
    <row r="14" spans="1:182" ht="9.9499999999999993" customHeight="1" x14ac:dyDescent="0.2">
      <c r="A14" s="106"/>
      <c r="B14" s="107"/>
      <c r="C14" s="107"/>
      <c r="D14" s="107"/>
      <c r="E14" s="107"/>
      <c r="F14" s="107"/>
      <c r="G14" s="108"/>
      <c r="H14" s="109"/>
      <c r="I14" s="109"/>
      <c r="J14" s="109"/>
      <c r="K14" s="109"/>
      <c r="L14" s="109"/>
      <c r="N14" s="109"/>
      <c r="O14" s="109"/>
      <c r="P14" s="109"/>
      <c r="Q14" s="109"/>
      <c r="R14" s="109"/>
    </row>
    <row r="15" spans="1:182" ht="15" customHeight="1" x14ac:dyDescent="0.2">
      <c r="A15" s="32">
        <v>2023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</row>
    <row r="16" spans="1:182" ht="15" customHeight="1" x14ac:dyDescent="0.2">
      <c r="A16" s="108" t="s">
        <v>36</v>
      </c>
      <c r="B16" s="111">
        <v>355092.46169999999</v>
      </c>
      <c r="C16" s="111">
        <v>276446.49450500001</v>
      </c>
      <c r="D16" s="111">
        <v>291679.941781</v>
      </c>
      <c r="E16" s="111">
        <v>646772.4034810001</v>
      </c>
      <c r="F16" s="111">
        <v>63412.519918999998</v>
      </c>
      <c r="G16" s="108"/>
      <c r="H16" s="109">
        <v>3.1376469106669114</v>
      </c>
      <c r="I16" s="109">
        <v>-2.0457028262768358</v>
      </c>
      <c r="J16" s="109">
        <v>3.9279846738329045</v>
      </c>
      <c r="K16" s="109">
        <v>3.4925783892241804</v>
      </c>
      <c r="L16" s="109">
        <v>-0.34811173360548781</v>
      </c>
    </row>
    <row r="17" spans="1:18" ht="15" customHeight="1" x14ac:dyDescent="0.2">
      <c r="A17" s="108" t="s">
        <v>37</v>
      </c>
      <c r="B17" s="111">
        <v>348623.39007900003</v>
      </c>
      <c r="C17" s="111">
        <v>267559.95858600002</v>
      </c>
      <c r="D17" s="111">
        <v>292800.07012699998</v>
      </c>
      <c r="E17" s="111">
        <v>641423.46020600002</v>
      </c>
      <c r="F17" s="111">
        <v>55823.31995200002</v>
      </c>
      <c r="G17" s="108"/>
      <c r="H17" s="109">
        <v>-11.144339210352316</v>
      </c>
      <c r="I17" s="109">
        <v>-13.76773861143413</v>
      </c>
      <c r="J17" s="109">
        <v>-12.070022483910817</v>
      </c>
      <c r="K17" s="109">
        <v>-11.569305836072127</v>
      </c>
      <c r="L17" s="109">
        <v>-5.9511460435955632</v>
      </c>
    </row>
    <row r="18" spans="1:18" ht="15" customHeight="1" x14ac:dyDescent="0.2">
      <c r="A18" s="108" t="s">
        <v>38</v>
      </c>
      <c r="B18" s="111">
        <v>356280.26074</v>
      </c>
      <c r="C18" s="111">
        <v>277863.11764399998</v>
      </c>
      <c r="D18" s="111">
        <v>297245.16094800003</v>
      </c>
      <c r="E18" s="111">
        <v>653525.42168799997</v>
      </c>
      <c r="F18" s="111">
        <v>59035.099792000008</v>
      </c>
      <c r="G18" s="108"/>
      <c r="H18" s="109">
        <v>-15.190351898134979</v>
      </c>
      <c r="I18" s="109">
        <v>-13.022852194387225</v>
      </c>
      <c r="J18" s="109">
        <v>-16.299258700683744</v>
      </c>
      <c r="K18" s="109">
        <v>-15.698340740191046</v>
      </c>
      <c r="L18" s="109">
        <v>-9.128610518775151</v>
      </c>
    </row>
    <row r="19" spans="1:18" ht="15" customHeight="1" x14ac:dyDescent="0.2">
      <c r="A19" s="108" t="s">
        <v>39</v>
      </c>
      <c r="B19" s="111">
        <v>366202.591839</v>
      </c>
      <c r="C19" s="111">
        <v>289195.15409700002</v>
      </c>
      <c r="D19" s="111">
        <v>329318.86779300001</v>
      </c>
      <c r="E19" s="111">
        <v>695521.45963200007</v>
      </c>
      <c r="F19" s="111">
        <v>36883.724045999988</v>
      </c>
      <c r="G19" s="108"/>
      <c r="H19" s="109">
        <v>-6.8844077482345849</v>
      </c>
      <c r="I19" s="109">
        <v>-6.7320260870836783</v>
      </c>
      <c r="J19" s="109">
        <v>1.3180393154035444</v>
      </c>
      <c r="K19" s="109">
        <v>-3.1728174233753466</v>
      </c>
      <c r="L19" s="109">
        <v>-45.952077825836987</v>
      </c>
    </row>
    <row r="20" spans="1:18" ht="9.9499999999999993" customHeight="1" x14ac:dyDescent="0.2">
      <c r="A20" s="103"/>
      <c r="B20" s="111"/>
      <c r="C20" s="111"/>
      <c r="D20" s="111"/>
      <c r="E20" s="111"/>
      <c r="F20" s="111"/>
      <c r="G20" s="108"/>
      <c r="H20" s="108"/>
      <c r="I20" s="108"/>
      <c r="J20" s="108"/>
      <c r="K20" s="108"/>
      <c r="L20" s="108"/>
    </row>
    <row r="21" spans="1:18" ht="15" customHeight="1" x14ac:dyDescent="0.2">
      <c r="A21" s="32">
        <v>2024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8" ht="15" customHeight="1" x14ac:dyDescent="0.2">
      <c r="A22" s="108" t="s">
        <v>36</v>
      </c>
      <c r="B22" s="112">
        <v>362793.79156899999</v>
      </c>
      <c r="C22" s="112">
        <v>291017.62182200002</v>
      </c>
      <c r="D22" s="112">
        <v>328199.49640200002</v>
      </c>
      <c r="E22" s="112">
        <v>690993.28797099995</v>
      </c>
      <c r="F22" s="112">
        <v>34594.295167000004</v>
      </c>
      <c r="G22" s="24"/>
      <c r="H22" s="109">
        <f>(B22-B16)/B16*100</f>
        <v>2.168823813417498</v>
      </c>
      <c r="I22" s="109">
        <f t="shared" ref="I22:I25" si="4">(C22-C16)/C16*100</f>
        <v>5.2708670960327417</v>
      </c>
      <c r="J22" s="109">
        <f t="shared" ref="J22:J25" si="5">(D22-D16)/D16*100</f>
        <v>12.520420292876958</v>
      </c>
      <c r="K22" s="109">
        <f t="shared" ref="K22:K25" si="6">(E22-E16)/E16*100</f>
        <v>6.8371631584771082</v>
      </c>
      <c r="L22" s="109">
        <f t="shared" ref="L22:L25" si="7">(F22-F16)/F16*100</f>
        <v>-45.445638793113666</v>
      </c>
      <c r="N22" s="109"/>
      <c r="O22" s="109"/>
      <c r="P22" s="109"/>
      <c r="Q22" s="109"/>
      <c r="R22" s="109"/>
    </row>
    <row r="23" spans="1:18" ht="15" customHeight="1" x14ac:dyDescent="0.2">
      <c r="A23" s="108" t="s">
        <v>37</v>
      </c>
      <c r="B23" s="112">
        <v>369337.93617100001</v>
      </c>
      <c r="C23" s="112">
        <v>298560.81152300001</v>
      </c>
      <c r="D23" s="112">
        <v>336910.54232299997</v>
      </c>
      <c r="E23" s="112">
        <v>706248.47849400004</v>
      </c>
      <c r="F23" s="112">
        <v>32427.393848000007</v>
      </c>
      <c r="G23" s="112"/>
      <c r="H23" s="109">
        <f>(B23-B17)/B17*100</f>
        <v>5.9418119040452053</v>
      </c>
      <c r="I23" s="109">
        <f t="shared" si="4"/>
        <v>11.586506852831489</v>
      </c>
      <c r="J23" s="109">
        <f t="shared" si="5"/>
        <v>15.065048371357076</v>
      </c>
      <c r="K23" s="109">
        <f t="shared" si="6"/>
        <v>10.106430822966901</v>
      </c>
      <c r="L23" s="109">
        <f t="shared" si="7"/>
        <v>-41.910667663831397</v>
      </c>
      <c r="N23" s="109"/>
      <c r="O23" s="109"/>
      <c r="P23" s="109"/>
      <c r="Q23" s="109"/>
      <c r="R23" s="109"/>
    </row>
    <row r="24" spans="1:18" ht="15" customHeight="1" x14ac:dyDescent="0.2">
      <c r="A24" s="108" t="s">
        <v>38</v>
      </c>
      <c r="B24" s="112">
        <v>384227.161257</v>
      </c>
      <c r="C24" s="112">
        <v>311723.807791</v>
      </c>
      <c r="D24" s="112">
        <v>358245.426722</v>
      </c>
      <c r="E24" s="112">
        <v>742472.58797900006</v>
      </c>
      <c r="F24" s="112">
        <v>25981.734534999996</v>
      </c>
      <c r="G24" s="112"/>
      <c r="H24" s="109">
        <f>(B24-B18)/B18*100</f>
        <v>7.8440777097652914</v>
      </c>
      <c r="I24" s="109">
        <f t="shared" si="4"/>
        <v>12.186104594990743</v>
      </c>
      <c r="J24" s="109">
        <f t="shared" si="5"/>
        <v>20.52187008846591</v>
      </c>
      <c r="K24" s="109">
        <f t="shared" si="6"/>
        <v>13.610360567345218</v>
      </c>
      <c r="L24" s="109">
        <f t="shared" si="7"/>
        <v>-55.989344260377038</v>
      </c>
      <c r="N24" s="109"/>
      <c r="O24" s="109"/>
      <c r="P24" s="109"/>
      <c r="Q24" s="109"/>
      <c r="R24" s="109"/>
    </row>
    <row r="25" spans="1:18" ht="15" customHeight="1" x14ac:dyDescent="0.2">
      <c r="A25" s="108" t="s">
        <v>39</v>
      </c>
      <c r="B25" s="112">
        <v>392931.665018</v>
      </c>
      <c r="C25" s="112">
        <v>314757.33109500003</v>
      </c>
      <c r="D25" s="112">
        <v>346882.01409900002</v>
      </c>
      <c r="E25" s="112">
        <v>739813.67911699996</v>
      </c>
      <c r="F25" s="112">
        <v>46049.650918999992</v>
      </c>
      <c r="G25" s="112"/>
      <c r="H25" s="109">
        <f>(B25-B19)/B19*100</f>
        <v>7.2989852542472891</v>
      </c>
      <c r="I25" s="109">
        <f t="shared" si="4"/>
        <v>8.8390751490345192</v>
      </c>
      <c r="J25" s="109">
        <f t="shared" si="5"/>
        <v>5.3331734144791474</v>
      </c>
      <c r="K25" s="109">
        <f t="shared" si="6"/>
        <v>6.368203147669214</v>
      </c>
      <c r="L25" s="109">
        <f t="shared" si="7"/>
        <v>24.850871516034026</v>
      </c>
      <c r="N25" s="109"/>
      <c r="O25" s="109"/>
      <c r="P25" s="109"/>
      <c r="Q25" s="109"/>
      <c r="R25" s="109"/>
    </row>
    <row r="26" spans="1:18" ht="9.75" customHeight="1" x14ac:dyDescent="0.2">
      <c r="A26" s="108"/>
      <c r="B26" s="112"/>
      <c r="C26" s="112"/>
      <c r="D26" s="112"/>
      <c r="E26" s="112"/>
      <c r="F26" s="112"/>
      <c r="G26" s="112"/>
      <c r="H26" s="109"/>
      <c r="I26" s="109"/>
      <c r="J26" s="109"/>
      <c r="K26" s="109"/>
      <c r="L26" s="109"/>
    </row>
    <row r="27" spans="1:18" ht="15" customHeight="1" x14ac:dyDescent="0.2">
      <c r="A27" s="32">
        <v>2025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8" ht="15" customHeight="1" x14ac:dyDescent="0.2">
      <c r="A28" s="108" t="s">
        <v>36</v>
      </c>
      <c r="B28" s="112">
        <v>378359.48745400005</v>
      </c>
      <c r="C28" s="112">
        <v>304338.388798</v>
      </c>
      <c r="D28" s="112">
        <v>337314.872141</v>
      </c>
      <c r="E28" s="112">
        <v>715674.35959500005</v>
      </c>
      <c r="F28" s="112">
        <v>41044.615313000017</v>
      </c>
      <c r="G28" s="112"/>
      <c r="H28" s="109">
        <f t="shared" ref="H28:L29" si="8">(B28-B22)/B22*100</f>
        <v>4.2905077889238363</v>
      </c>
      <c r="I28" s="109">
        <f t="shared" si="8"/>
        <v>4.5773059695153409</v>
      </c>
      <c r="J28" s="109">
        <f t="shared" si="8"/>
        <v>2.7773887038007148</v>
      </c>
      <c r="K28" s="109">
        <f t="shared" si="8"/>
        <v>3.5718250891368895</v>
      </c>
      <c r="L28" s="109">
        <f t="shared" si="8"/>
        <v>18.645618055988219</v>
      </c>
      <c r="N28" s="96"/>
      <c r="O28" s="96"/>
      <c r="P28" s="96"/>
      <c r="Q28" s="96"/>
      <c r="R28" s="96"/>
    </row>
    <row r="29" spans="1:18" ht="15" customHeight="1" x14ac:dyDescent="0.2">
      <c r="A29" s="108" t="s">
        <v>37</v>
      </c>
      <c r="B29" s="112">
        <v>381666.70869999996</v>
      </c>
      <c r="C29" s="112">
        <v>295881.78213099996</v>
      </c>
      <c r="D29" s="112">
        <v>367372.375283</v>
      </c>
      <c r="E29" s="112">
        <v>749039.08398300002</v>
      </c>
      <c r="F29" s="112">
        <v>14294.333416999987</v>
      </c>
      <c r="G29" s="112"/>
      <c r="H29" s="109">
        <f t="shared" si="8"/>
        <v>3.3380737047525617</v>
      </c>
      <c r="I29" s="109">
        <f t="shared" si="8"/>
        <v>-0.89731447953063748</v>
      </c>
      <c r="J29" s="109">
        <f t="shared" si="8"/>
        <v>9.0415196716509758</v>
      </c>
      <c r="K29" s="109">
        <f t="shared" si="8"/>
        <v>6.0588598477757296</v>
      </c>
      <c r="L29" s="109">
        <f t="shared" si="8"/>
        <v>-55.918957027496042</v>
      </c>
      <c r="N29" s="96"/>
      <c r="O29" s="96"/>
      <c r="P29" s="96"/>
      <c r="Q29" s="96"/>
      <c r="R29" s="96"/>
    </row>
    <row r="30" spans="1:18" ht="15" customHeight="1" x14ac:dyDescent="0.2">
      <c r="A30" s="108" t="s">
        <v>38</v>
      </c>
      <c r="B30" s="112">
        <v>410407.34786899993</v>
      </c>
      <c r="C30" s="112">
        <v>310914.98510699999</v>
      </c>
      <c r="D30" s="112">
        <v>359722.28208999999</v>
      </c>
      <c r="E30" s="112">
        <v>770129.62995899993</v>
      </c>
      <c r="F30" s="112">
        <v>50685.065778999982</v>
      </c>
      <c r="G30" s="112"/>
      <c r="H30" s="109">
        <f t="shared" ref="H30" si="9">(B30-B24)/B24*100</f>
        <v>6.8137261630206973</v>
      </c>
      <c r="I30" s="109">
        <f t="shared" ref="I30" si="10">(C30-C24)/C24*100</f>
        <v>-0.25946772873450236</v>
      </c>
      <c r="J30" s="109">
        <f t="shared" ref="J30" si="11">(D30-D24)/D24*100</f>
        <v>0.41224681680194508</v>
      </c>
      <c r="K30" s="109">
        <f t="shared" ref="K30" si="12">(E30-E24)/E24*100</f>
        <v>3.7249916599994539</v>
      </c>
      <c r="L30" s="109">
        <f t="shared" ref="L30" si="13">(F30-F24)/F24*100</f>
        <v>95.079607601725471</v>
      </c>
      <c r="N30" s="96"/>
      <c r="O30" s="96"/>
      <c r="P30" s="96"/>
      <c r="Q30" s="96"/>
      <c r="R30" s="96"/>
    </row>
    <row r="31" spans="1:18" ht="15" customHeight="1" x14ac:dyDescent="0.2">
      <c r="A31" s="108" t="s">
        <v>39</v>
      </c>
      <c r="B31" s="112">
        <v>436039.49675200006</v>
      </c>
      <c r="C31" s="112">
        <v>328991.08455099998</v>
      </c>
      <c r="D31" s="112">
        <v>387470.22502200003</v>
      </c>
      <c r="E31" s="112">
        <v>823509.72177399998</v>
      </c>
      <c r="F31" s="112">
        <v>48569.271730000008</v>
      </c>
      <c r="G31" s="24"/>
      <c r="H31" s="109">
        <f>(B31-B25)/B25*100</f>
        <v>10.970821537639457</v>
      </c>
      <c r="I31" s="109">
        <f t="shared" ref="I31" si="14">(C31-C25)/C25*100</f>
        <v>4.522135642236691</v>
      </c>
      <c r="J31" s="109">
        <f t="shared" ref="J31" si="15">(D31-D25)/D25*100</f>
        <v>11.700869250435147</v>
      </c>
      <c r="K31" s="109">
        <f t="shared" ref="K31" si="16">(E31-E25)/E25*100</f>
        <v>11.313124509524467</v>
      </c>
      <c r="L31" s="109">
        <f t="shared" ref="L31" si="17">(F31-F25)/F25*100</f>
        <v>5.4715307515185199</v>
      </c>
      <c r="N31" s="96"/>
      <c r="O31" s="96"/>
      <c r="P31" s="96"/>
      <c r="Q31" s="96"/>
      <c r="R31" s="96"/>
    </row>
    <row r="32" spans="1:18" ht="9.75" customHeight="1" x14ac:dyDescent="0.2">
      <c r="A32" s="108"/>
      <c r="B32" s="112"/>
      <c r="C32" s="112"/>
      <c r="D32" s="112"/>
      <c r="E32" s="112"/>
      <c r="F32" s="112"/>
      <c r="G32" s="112"/>
      <c r="H32" s="109"/>
      <c r="I32" s="109"/>
      <c r="J32" s="109"/>
      <c r="K32" s="109"/>
      <c r="L32" s="109"/>
    </row>
    <row r="33" spans="1:18" ht="15" customHeight="1" x14ac:dyDescent="0.2">
      <c r="A33" s="32">
        <v>2023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8" ht="15" customHeight="1" x14ac:dyDescent="0.2">
      <c r="A34" s="103" t="s">
        <v>40</v>
      </c>
      <c r="B34" s="112">
        <v>112665.503447</v>
      </c>
      <c r="C34" s="112">
        <v>86053.172638000004</v>
      </c>
      <c r="D34" s="112">
        <v>94508.322193999993</v>
      </c>
      <c r="E34" s="112">
        <v>207173.825641</v>
      </c>
      <c r="F34" s="112">
        <v>18157.181253000002</v>
      </c>
      <c r="G34" s="103"/>
      <c r="H34" s="109">
        <v>1.4456095021984692</v>
      </c>
      <c r="I34" s="109">
        <v>-5.8513924601716258</v>
      </c>
      <c r="J34" s="109">
        <v>1.8162064318111144</v>
      </c>
      <c r="K34" s="109">
        <v>1.6143327950461817</v>
      </c>
      <c r="L34" s="109">
        <v>-0.44059519117172868</v>
      </c>
    </row>
    <row r="35" spans="1:18" ht="15" customHeight="1" x14ac:dyDescent="0.2">
      <c r="A35" s="103" t="s">
        <v>41</v>
      </c>
      <c r="B35" s="112">
        <v>112682.12675900001</v>
      </c>
      <c r="C35" s="112">
        <v>87854.017988000007</v>
      </c>
      <c r="D35" s="112">
        <v>92702.965465000001</v>
      </c>
      <c r="E35" s="112">
        <v>205385.09222400002</v>
      </c>
      <c r="F35" s="112">
        <v>19979.161294000005</v>
      </c>
      <c r="G35" s="103"/>
      <c r="H35" s="109">
        <v>10.753099762787308</v>
      </c>
      <c r="I35" s="109">
        <v>4.7141835301644903</v>
      </c>
      <c r="J35" s="109">
        <v>12.245758731059423</v>
      </c>
      <c r="K35" s="109">
        <v>11.42188374183077</v>
      </c>
      <c r="L35" s="109">
        <v>4.3164507077328222</v>
      </c>
    </row>
    <row r="36" spans="1:18" ht="15" customHeight="1" x14ac:dyDescent="0.2">
      <c r="A36" s="103" t="s">
        <v>42</v>
      </c>
      <c r="B36" s="112">
        <v>129744.831494</v>
      </c>
      <c r="C36" s="112">
        <v>102539.303879</v>
      </c>
      <c r="D36" s="112">
        <v>104468.65412200001</v>
      </c>
      <c r="E36" s="112">
        <v>234213.48561600002</v>
      </c>
      <c r="F36" s="112">
        <v>25276.177371999991</v>
      </c>
      <c r="G36" s="103"/>
      <c r="H36" s="109">
        <v>-1.3258112689929538</v>
      </c>
      <c r="I36" s="109">
        <v>-4.1064958906368227</v>
      </c>
      <c r="J36" s="109">
        <v>-0.73677703636980418</v>
      </c>
      <c r="K36" s="109">
        <v>-1.063944217661009</v>
      </c>
      <c r="L36" s="109">
        <v>-3.6879605897799235</v>
      </c>
    </row>
    <row r="37" spans="1:18" ht="15" customHeight="1" x14ac:dyDescent="0.2">
      <c r="A37" s="103" t="s">
        <v>43</v>
      </c>
      <c r="B37" s="112">
        <v>105165.660262</v>
      </c>
      <c r="C37" s="112">
        <v>80176.111573999995</v>
      </c>
      <c r="D37" s="112">
        <v>93820.563188</v>
      </c>
      <c r="E37" s="112">
        <v>198986.22344999999</v>
      </c>
      <c r="F37" s="112">
        <v>11345.097074000005</v>
      </c>
      <c r="G37" s="103"/>
      <c r="H37" s="109">
        <v>-17.50604758530897</v>
      </c>
      <c r="I37" s="109">
        <v>-22.472055077434366</v>
      </c>
      <c r="J37" s="109">
        <v>-9.8810422069961898</v>
      </c>
      <c r="K37" s="109">
        <v>-14.078357154719933</v>
      </c>
      <c r="L37" s="109">
        <v>-51.465669955107472</v>
      </c>
    </row>
    <row r="38" spans="1:18" ht="15" customHeight="1" x14ac:dyDescent="0.2">
      <c r="A38" s="103" t="s">
        <v>44</v>
      </c>
      <c r="B38" s="112">
        <v>119515.77106100001</v>
      </c>
      <c r="C38" s="112">
        <v>93622.857315999994</v>
      </c>
      <c r="D38" s="112">
        <v>104104.705103</v>
      </c>
      <c r="E38" s="112">
        <v>223620.47616399999</v>
      </c>
      <c r="F38" s="112">
        <v>15411.065958000007</v>
      </c>
      <c r="G38" s="103"/>
      <c r="H38" s="109">
        <v>-0.8905166415367255</v>
      </c>
      <c r="I38" s="109">
        <v>-2.7203431120761254</v>
      </c>
      <c r="J38" s="109">
        <v>-3.4201577048163263</v>
      </c>
      <c r="K38" s="109">
        <v>-2.0844575563365502</v>
      </c>
      <c r="L38" s="109">
        <v>20.414917133773653</v>
      </c>
    </row>
    <row r="39" spans="1:18" ht="15" customHeight="1" x14ac:dyDescent="0.2">
      <c r="A39" s="103" t="s">
        <v>45</v>
      </c>
      <c r="B39" s="112">
        <v>123941.95875600001</v>
      </c>
      <c r="C39" s="112">
        <v>93760.989696000004</v>
      </c>
      <c r="D39" s="112">
        <v>94874.801835999999</v>
      </c>
      <c r="E39" s="112">
        <v>218816.76059200001</v>
      </c>
      <c r="F39" s="112">
        <v>29067.156920000009</v>
      </c>
      <c r="G39" s="103"/>
      <c r="H39" s="109">
        <v>-14.093530413863679</v>
      </c>
      <c r="I39" s="109">
        <v>-15.241667013986698</v>
      </c>
      <c r="J39" s="109">
        <v>-21.651623231864534</v>
      </c>
      <c r="K39" s="109">
        <v>-17.542449035683163</v>
      </c>
      <c r="L39" s="109">
        <v>25.387010270152778</v>
      </c>
    </row>
    <row r="40" spans="1:18" ht="15" customHeight="1" x14ac:dyDescent="0.2">
      <c r="A40" s="103" t="s">
        <v>46</v>
      </c>
      <c r="B40" s="112">
        <v>116765.36466200001</v>
      </c>
      <c r="C40" s="112">
        <v>89039.854288000002</v>
      </c>
      <c r="D40" s="112">
        <v>99458.206325000006</v>
      </c>
      <c r="E40" s="112">
        <v>216223.57098700001</v>
      </c>
      <c r="F40" s="112">
        <v>17307.158337000001</v>
      </c>
      <c r="G40" s="103"/>
      <c r="H40" s="109">
        <v>-13.072834143196932</v>
      </c>
      <c r="I40" s="109">
        <v>-13.012266296150463</v>
      </c>
      <c r="J40" s="109">
        <v>-16.059627230836103</v>
      </c>
      <c r="K40" s="109">
        <v>-14.47266883232427</v>
      </c>
      <c r="L40" s="109">
        <v>9.2707619039098468</v>
      </c>
    </row>
    <row r="41" spans="1:18" ht="15" customHeight="1" x14ac:dyDescent="0.2">
      <c r="A41" s="103" t="s">
        <v>47</v>
      </c>
      <c r="B41" s="112">
        <v>115180.797911</v>
      </c>
      <c r="C41" s="112">
        <v>92098.632293000002</v>
      </c>
      <c r="D41" s="112">
        <v>97850.425300000003</v>
      </c>
      <c r="E41" s="112">
        <v>213031.223211</v>
      </c>
      <c r="F41" s="112">
        <v>17330.372610999999</v>
      </c>
      <c r="G41" s="103"/>
      <c r="H41" s="109">
        <v>-18.611004799392276</v>
      </c>
      <c r="I41" s="109">
        <v>-13.653218186287875</v>
      </c>
      <c r="J41" s="109">
        <v>-21.235312808179163</v>
      </c>
      <c r="K41" s="109">
        <v>-19.837800748741696</v>
      </c>
      <c r="L41" s="109">
        <v>0.24773344953314519</v>
      </c>
    </row>
    <row r="42" spans="1:18" ht="15" customHeight="1" x14ac:dyDescent="0.2">
      <c r="A42" s="103" t="s">
        <v>48</v>
      </c>
      <c r="B42" s="112">
        <v>124334.098167</v>
      </c>
      <c r="C42" s="112">
        <v>96724.631062999993</v>
      </c>
      <c r="D42" s="112">
        <v>99936.529322999995</v>
      </c>
      <c r="E42" s="112">
        <v>224270.62748999998</v>
      </c>
      <c r="F42" s="112">
        <v>24397.568844000009</v>
      </c>
      <c r="G42" s="103"/>
      <c r="H42" s="109">
        <v>-13.80629060445033</v>
      </c>
      <c r="I42" s="109">
        <v>-12.423899854732014</v>
      </c>
      <c r="J42" s="109">
        <v>-11.096719787867524</v>
      </c>
      <c r="K42" s="109">
        <v>-12.619569223646121</v>
      </c>
      <c r="L42" s="109">
        <v>-23.372601935073945</v>
      </c>
    </row>
    <row r="43" spans="1:18" ht="15" customHeight="1" x14ac:dyDescent="0.2">
      <c r="A43" s="103" t="s">
        <v>49</v>
      </c>
      <c r="B43" s="112">
        <v>126151.698556</v>
      </c>
      <c r="C43" s="112">
        <v>96392.111992999999</v>
      </c>
      <c r="D43" s="112">
        <v>113187.27726800001</v>
      </c>
      <c r="E43" s="112">
        <v>239338.97582400002</v>
      </c>
      <c r="F43" s="112">
        <v>12964.421287999998</v>
      </c>
      <c r="G43" s="103"/>
      <c r="H43" s="109">
        <v>-4.4140484186172984</v>
      </c>
      <c r="I43" s="109">
        <v>-5.0814340459922294</v>
      </c>
      <c r="J43" s="109">
        <v>-0.29146004675204013</v>
      </c>
      <c r="K43" s="109">
        <v>-2.5077454883310177</v>
      </c>
      <c r="L43" s="109">
        <v>-29.766776418907288</v>
      </c>
    </row>
    <row r="44" spans="1:18" ht="15" customHeight="1" x14ac:dyDescent="0.2">
      <c r="A44" s="103" t="s">
        <v>50</v>
      </c>
      <c r="B44" s="112">
        <v>121603.985323</v>
      </c>
      <c r="C44" s="112">
        <v>95539.674832000004</v>
      </c>
      <c r="D44" s="112">
        <v>109500.98892800001</v>
      </c>
      <c r="E44" s="112">
        <v>231104.97425100001</v>
      </c>
      <c r="F44" s="112">
        <v>12102.996394999995</v>
      </c>
      <c r="G44" s="103"/>
      <c r="H44" s="109">
        <v>-6.2377122569443193</v>
      </c>
      <c r="I44" s="109">
        <v>-7.7022948617497757</v>
      </c>
      <c r="J44" s="109">
        <v>1.4927959780727462</v>
      </c>
      <c r="K44" s="109">
        <v>-2.7271790185840734</v>
      </c>
      <c r="L44" s="109">
        <v>-44.490614332522746</v>
      </c>
    </row>
    <row r="45" spans="1:18" ht="15" customHeight="1" x14ac:dyDescent="0.2">
      <c r="A45" s="103" t="s">
        <v>51</v>
      </c>
      <c r="B45" s="112">
        <v>118446.90796</v>
      </c>
      <c r="C45" s="112">
        <v>97263.367272000003</v>
      </c>
      <c r="D45" s="112">
        <v>106630.601597</v>
      </c>
      <c r="E45" s="112">
        <v>225077.50955700001</v>
      </c>
      <c r="F45" s="112">
        <v>11816.306362999996</v>
      </c>
      <c r="G45" s="103"/>
      <c r="H45" s="109">
        <v>-9.999029238093172</v>
      </c>
      <c r="I45" s="109">
        <v>-7.371873960373609</v>
      </c>
      <c r="J45" s="109">
        <v>2.8992296004702189</v>
      </c>
      <c r="K45" s="109">
        <v>-4.3169994094719168</v>
      </c>
      <c r="L45" s="109">
        <v>-57.768766277644716</v>
      </c>
    </row>
    <row r="46" spans="1:18" ht="9.9499999999999993" customHeight="1" x14ac:dyDescent="0.2">
      <c r="A46" s="103"/>
      <c r="B46" s="112"/>
      <c r="C46" s="112"/>
      <c r="D46" s="112"/>
      <c r="E46" s="112"/>
      <c r="F46" s="112"/>
      <c r="G46" s="103"/>
      <c r="H46" s="103"/>
      <c r="I46" s="103"/>
      <c r="J46" s="103"/>
      <c r="K46" s="103"/>
      <c r="L46" s="103"/>
    </row>
    <row r="47" spans="1:18" ht="15" customHeight="1" x14ac:dyDescent="0.2">
      <c r="A47" s="32">
        <v>2024</v>
      </c>
      <c r="B47" s="33"/>
      <c r="C47" s="33"/>
      <c r="D47" s="33"/>
      <c r="E47" s="33"/>
      <c r="F47" s="33"/>
      <c r="G47" s="34"/>
      <c r="H47" s="34"/>
      <c r="I47" s="34"/>
      <c r="J47" s="34"/>
      <c r="K47" s="34"/>
      <c r="L47" s="34"/>
    </row>
    <row r="48" spans="1:18" ht="15" customHeight="1" x14ac:dyDescent="0.2">
      <c r="A48" s="103" t="s">
        <v>40</v>
      </c>
      <c r="B48" s="112">
        <v>122381.41701400001</v>
      </c>
      <c r="C48" s="112">
        <v>94760.159646</v>
      </c>
      <c r="D48" s="112">
        <v>112237.98906199999</v>
      </c>
      <c r="E48" s="112">
        <v>234619.40607600001</v>
      </c>
      <c r="F48" s="112">
        <v>10143.427952000013</v>
      </c>
      <c r="G48" s="103"/>
      <c r="H48" s="109">
        <f t="shared" ref="H48:H52" si="18">(B48-B34)/B34*100</f>
        <v>8.6236809580055382</v>
      </c>
      <c r="I48" s="109">
        <f t="shared" ref="I48:L50" si="19">(C48-C34)/C34*100</f>
        <v>10.118147583736036</v>
      </c>
      <c r="J48" s="109">
        <f t="shared" si="19"/>
        <v>18.759900140440326</v>
      </c>
      <c r="K48" s="109">
        <f t="shared" si="19"/>
        <v>13.247609996138667</v>
      </c>
      <c r="L48" s="109">
        <f t="shared" si="19"/>
        <v>-44.135448059571061</v>
      </c>
      <c r="N48" s="96"/>
      <c r="O48" s="96"/>
      <c r="P48" s="96"/>
      <c r="Q48" s="96"/>
      <c r="R48" s="96"/>
    </row>
    <row r="49" spans="1:18" ht="15" customHeight="1" x14ac:dyDescent="0.2">
      <c r="A49" s="103" t="s">
        <v>41</v>
      </c>
      <c r="B49" s="112">
        <v>111445.132959</v>
      </c>
      <c r="C49" s="112">
        <v>91682.737062</v>
      </c>
      <c r="D49" s="112">
        <v>100116.36493900001</v>
      </c>
      <c r="E49" s="112">
        <v>211561.497898</v>
      </c>
      <c r="F49" s="112">
        <v>11328.768019999989</v>
      </c>
      <c r="G49" s="103"/>
      <c r="H49" s="109">
        <f t="shared" si="18"/>
        <v>-1.0977728550026782</v>
      </c>
      <c r="I49" s="109">
        <f t="shared" si="19"/>
        <v>4.3580466342734132</v>
      </c>
      <c r="J49" s="109">
        <f t="shared" si="19"/>
        <v>7.9969388647000015</v>
      </c>
      <c r="K49" s="109">
        <f t="shared" si="19"/>
        <v>3.0072317358183818</v>
      </c>
      <c r="L49" s="109">
        <f t="shared" si="19"/>
        <v>-43.297079125127439</v>
      </c>
      <c r="N49" s="96"/>
      <c r="O49" s="96"/>
      <c r="P49" s="96"/>
      <c r="Q49" s="96"/>
      <c r="R49" s="96"/>
    </row>
    <row r="50" spans="1:18" ht="15" customHeight="1" x14ac:dyDescent="0.2">
      <c r="A50" s="103" t="s">
        <v>42</v>
      </c>
      <c r="B50" s="112">
        <v>128967.24159600001</v>
      </c>
      <c r="C50" s="112">
        <v>104574.725114</v>
      </c>
      <c r="D50" s="112">
        <v>115845.142401</v>
      </c>
      <c r="E50" s="112">
        <v>244812.383997</v>
      </c>
      <c r="F50" s="112">
        <v>13122.099195000003</v>
      </c>
      <c r="G50" s="103"/>
      <c r="H50" s="109">
        <f t="shared" si="18"/>
        <v>-0.59932244625555697</v>
      </c>
      <c r="I50" s="109">
        <f t="shared" si="19"/>
        <v>1.9850156554620955</v>
      </c>
      <c r="J50" s="109">
        <f t="shared" si="19"/>
        <v>10.889858182449991</v>
      </c>
      <c r="K50" s="109">
        <f t="shared" si="19"/>
        <v>4.5253151641221834</v>
      </c>
      <c r="L50" s="109">
        <f t="shared" si="19"/>
        <v>-48.085111914366543</v>
      </c>
      <c r="N50" s="96"/>
      <c r="O50" s="96"/>
      <c r="P50" s="96"/>
      <c r="Q50" s="96"/>
      <c r="R50" s="96"/>
    </row>
    <row r="51" spans="1:18" ht="15" customHeight="1" x14ac:dyDescent="0.2">
      <c r="A51" s="103" t="s">
        <v>43</v>
      </c>
      <c r="B51" s="112">
        <v>115155.15472200001</v>
      </c>
      <c r="C51" s="112">
        <v>92181.224682999993</v>
      </c>
      <c r="D51" s="112">
        <v>107087.740422</v>
      </c>
      <c r="E51" s="112">
        <v>222242.89514400001</v>
      </c>
      <c r="F51" s="112">
        <v>8067.414300000004</v>
      </c>
      <c r="G51" s="103"/>
      <c r="H51" s="109">
        <f t="shared" si="18"/>
        <v>9.4988178033714608</v>
      </c>
      <c r="I51" s="109">
        <f t="shared" ref="I51:I52" si="20">(C51-C37)/C37*100</f>
        <v>14.973428959472127</v>
      </c>
      <c r="J51" s="109">
        <f t="shared" ref="J51:J52" si="21">(D51-D37)/D37*100</f>
        <v>14.141012144016765</v>
      </c>
      <c r="K51" s="109">
        <f t="shared" ref="K51:K52" si="22">(E51-E37)/E37*100</f>
        <v>11.687578813637725</v>
      </c>
      <c r="L51" s="109">
        <f t="shared" ref="L51:L52" si="23">(F51-F37)/F37*100</f>
        <v>-28.890742429270105</v>
      </c>
      <c r="N51" s="96"/>
      <c r="O51" s="96"/>
      <c r="P51" s="96"/>
      <c r="Q51" s="96"/>
      <c r="R51" s="96"/>
    </row>
    <row r="52" spans="1:18" ht="15" customHeight="1" x14ac:dyDescent="0.2">
      <c r="A52" s="103" t="s">
        <v>44</v>
      </c>
      <c r="B52" s="112">
        <v>128099.507021</v>
      </c>
      <c r="C52" s="112">
        <v>105866.328112</v>
      </c>
      <c r="D52" s="112">
        <v>118082.514928</v>
      </c>
      <c r="E52" s="112">
        <v>246182.02194900002</v>
      </c>
      <c r="F52" s="112">
        <v>10016.992092999993</v>
      </c>
      <c r="G52" s="103"/>
      <c r="H52" s="109">
        <f t="shared" si="18"/>
        <v>7.1820947844773659</v>
      </c>
      <c r="I52" s="109">
        <f t="shared" si="20"/>
        <v>13.077437654648058</v>
      </c>
      <c r="J52" s="109">
        <f t="shared" si="21"/>
        <v>13.426684040044606</v>
      </c>
      <c r="K52" s="109">
        <f t="shared" si="22"/>
        <v>10.089212835972013</v>
      </c>
      <c r="L52" s="109">
        <f t="shared" si="23"/>
        <v>-35.001302828114277</v>
      </c>
      <c r="N52" s="96"/>
      <c r="O52" s="96"/>
      <c r="P52" s="96"/>
      <c r="Q52" s="96"/>
      <c r="R52" s="96"/>
    </row>
    <row r="53" spans="1:18" ht="15" customHeight="1" x14ac:dyDescent="0.2">
      <c r="A53" s="103" t="s">
        <v>45</v>
      </c>
      <c r="B53" s="112">
        <v>126083.274428</v>
      </c>
      <c r="C53" s="112">
        <v>100513.258728</v>
      </c>
      <c r="D53" s="112">
        <v>111740.28697299999</v>
      </c>
      <c r="E53" s="112">
        <v>237823.56140100001</v>
      </c>
      <c r="F53" s="112">
        <v>14342.98745500001</v>
      </c>
      <c r="G53" s="103"/>
      <c r="H53" s="109">
        <f t="shared" ref="H53:H57" si="24">(B53-B39)/B39*100</f>
        <v>1.7276761586570748</v>
      </c>
      <c r="I53" s="109">
        <f t="shared" ref="I53:I58" si="25">(C53-C39)/C39*100</f>
        <v>7.2015761073904905</v>
      </c>
      <c r="J53" s="109">
        <f t="shared" ref="J53:J58" si="26">(D53-D39)/D39*100</f>
        <v>17.77656955337158</v>
      </c>
      <c r="K53" s="109">
        <f t="shared" ref="K53:K58" si="27">(E53-E39)/E39*100</f>
        <v>8.6861722829539509</v>
      </c>
      <c r="L53" s="109">
        <f t="shared" ref="L53:L58" si="28">(F53-F39)/F39*100</f>
        <v>-50.655691939616062</v>
      </c>
      <c r="N53" s="96"/>
      <c r="O53" s="96"/>
      <c r="P53" s="96"/>
      <c r="Q53" s="96"/>
      <c r="R53" s="96"/>
    </row>
    <row r="54" spans="1:18" ht="15" customHeight="1" x14ac:dyDescent="0.2">
      <c r="A54" s="103" t="s">
        <v>46</v>
      </c>
      <c r="B54" s="112">
        <v>131503.18371799999</v>
      </c>
      <c r="C54" s="112">
        <v>105427.451128</v>
      </c>
      <c r="D54" s="112">
        <v>124715.533014</v>
      </c>
      <c r="E54" s="112">
        <v>256218.716732</v>
      </c>
      <c r="F54" s="112">
        <v>6787.6507039999851</v>
      </c>
      <c r="G54" s="103"/>
      <c r="H54" s="109">
        <f t="shared" si="24"/>
        <v>12.621738559770233</v>
      </c>
      <c r="I54" s="109">
        <f t="shared" si="25"/>
        <v>18.404788474826347</v>
      </c>
      <c r="J54" s="109">
        <f t="shared" si="26"/>
        <v>25.394914730783018</v>
      </c>
      <c r="K54" s="109">
        <f t="shared" si="27"/>
        <v>18.497125712258544</v>
      </c>
      <c r="L54" s="109">
        <f t="shared" si="28"/>
        <v>-60.781252636436292</v>
      </c>
      <c r="N54" s="96"/>
      <c r="O54" s="96"/>
      <c r="P54" s="96"/>
      <c r="Q54" s="96"/>
      <c r="R54" s="96"/>
    </row>
    <row r="55" spans="1:18" ht="15" customHeight="1" x14ac:dyDescent="0.2">
      <c r="A55" s="103" t="s">
        <v>47</v>
      </c>
      <c r="B55" s="112">
        <v>129094.08764100001</v>
      </c>
      <c r="C55" s="112">
        <v>106299.288443</v>
      </c>
      <c r="D55" s="112">
        <v>122739.87201399999</v>
      </c>
      <c r="E55" s="112">
        <v>251833.95965500001</v>
      </c>
      <c r="F55" s="112">
        <v>6354.2156270000123</v>
      </c>
      <c r="G55" s="103"/>
      <c r="H55" s="109">
        <f t="shared" si="24"/>
        <v>12.079521918879896</v>
      </c>
      <c r="I55" s="109">
        <f t="shared" si="25"/>
        <v>15.418965294535999</v>
      </c>
      <c r="J55" s="109">
        <f t="shared" si="26"/>
        <v>25.436217203646628</v>
      </c>
      <c r="K55" s="109">
        <f t="shared" si="27"/>
        <v>18.214577121198449</v>
      </c>
      <c r="L55" s="109">
        <f t="shared" si="28"/>
        <v>-63.334800874582228</v>
      </c>
      <c r="N55" s="96"/>
      <c r="O55" s="96"/>
      <c r="P55" s="96"/>
      <c r="Q55" s="96"/>
      <c r="R55" s="96"/>
    </row>
    <row r="56" spans="1:18" ht="15" customHeight="1" x14ac:dyDescent="0.2">
      <c r="A56" s="103" t="s">
        <v>48</v>
      </c>
      <c r="B56" s="112">
        <v>123629.88989799999</v>
      </c>
      <c r="C56" s="112">
        <v>99997.068220000001</v>
      </c>
      <c r="D56" s="112">
        <v>110790.021694</v>
      </c>
      <c r="E56" s="112">
        <v>234419.91159199999</v>
      </c>
      <c r="F56" s="112">
        <v>12839.868203999999</v>
      </c>
      <c r="G56" s="103"/>
      <c r="H56" s="109">
        <f t="shared" si="24"/>
        <v>-0.56638386362375726</v>
      </c>
      <c r="I56" s="109">
        <f t="shared" si="25"/>
        <v>3.3832511130164553</v>
      </c>
      <c r="J56" s="109">
        <f t="shared" si="26"/>
        <v>10.860385531221477</v>
      </c>
      <c r="K56" s="109">
        <f t="shared" si="27"/>
        <v>4.5254629264603778</v>
      </c>
      <c r="L56" s="109">
        <f t="shared" si="28"/>
        <v>-47.372345637800493</v>
      </c>
      <c r="N56" s="96"/>
      <c r="O56" s="96"/>
      <c r="P56" s="96"/>
      <c r="Q56" s="96"/>
      <c r="R56" s="96"/>
    </row>
    <row r="57" spans="1:18" ht="15" customHeight="1" x14ac:dyDescent="0.2">
      <c r="A57" s="103" t="s">
        <v>49</v>
      </c>
      <c r="B57" s="112">
        <v>128223.665311</v>
      </c>
      <c r="C57" s="112">
        <v>99528.071288000006</v>
      </c>
      <c r="D57" s="112">
        <v>116269.404542</v>
      </c>
      <c r="E57" s="112">
        <v>244493.06985299999</v>
      </c>
      <c r="F57" s="112">
        <v>11954.260769</v>
      </c>
      <c r="G57" s="103"/>
      <c r="H57" s="109">
        <f t="shared" si="24"/>
        <v>1.6424406319667861</v>
      </c>
      <c r="I57" s="109">
        <f t="shared" si="25"/>
        <v>3.2533360149093333</v>
      </c>
      <c r="J57" s="109">
        <f t="shared" si="26"/>
        <v>2.7230333199925547</v>
      </c>
      <c r="K57" s="109">
        <f t="shared" si="27"/>
        <v>2.1534704121029069</v>
      </c>
      <c r="L57" s="109">
        <f t="shared" si="28"/>
        <v>-7.7917902894363085</v>
      </c>
      <c r="N57" s="96"/>
      <c r="O57" s="96"/>
      <c r="P57" s="96"/>
      <c r="Q57" s="96"/>
      <c r="R57" s="96"/>
    </row>
    <row r="58" spans="1:18" ht="15" customHeight="1" x14ac:dyDescent="0.2">
      <c r="A58" s="103" t="s">
        <v>50</v>
      </c>
      <c r="B58" s="112">
        <v>126104.829507</v>
      </c>
      <c r="C58" s="112">
        <v>104902.650123</v>
      </c>
      <c r="D58" s="112">
        <v>111269.536479</v>
      </c>
      <c r="E58" s="112">
        <v>237374.36598599999</v>
      </c>
      <c r="F58" s="112">
        <v>14835.293028</v>
      </c>
      <c r="G58" s="103"/>
      <c r="H58" s="109">
        <f>(B58-B44)/B44*100</f>
        <v>3.7012308207210696</v>
      </c>
      <c r="I58" s="109">
        <f t="shared" si="25"/>
        <v>9.8000912264607845</v>
      </c>
      <c r="J58" s="109">
        <f t="shared" si="26"/>
        <v>1.6150973322833333</v>
      </c>
      <c r="K58" s="109">
        <f t="shared" si="27"/>
        <v>2.7127896123044417</v>
      </c>
      <c r="L58" s="109">
        <f t="shared" si="28"/>
        <v>22.575373435034447</v>
      </c>
      <c r="N58" s="96"/>
      <c r="O58" s="96"/>
      <c r="P58" s="96"/>
      <c r="Q58" s="96"/>
      <c r="R58" s="96"/>
    </row>
    <row r="59" spans="1:18" ht="15" customHeight="1" x14ac:dyDescent="0.2">
      <c r="A59" s="103" t="s">
        <v>51</v>
      </c>
      <c r="B59" s="112">
        <v>138603.17019999999</v>
      </c>
      <c r="C59" s="112">
        <v>110326.609684</v>
      </c>
      <c r="D59" s="112">
        <v>119343.073078</v>
      </c>
      <c r="E59" s="112">
        <v>257946.24327799998</v>
      </c>
      <c r="F59" s="112">
        <v>19260.097121999992</v>
      </c>
      <c r="G59" s="103"/>
      <c r="H59" s="109">
        <f>(B59-B45)/B45*100</f>
        <v>17.017128253619628</v>
      </c>
      <c r="I59" s="109">
        <f t="shared" ref="I59" si="29">(C59-C45)/C45*100</f>
        <v>13.430793913877393</v>
      </c>
      <c r="J59" s="109">
        <f t="shared" ref="J59" si="30">(D59-D45)/D45*100</f>
        <v>11.921972952047623</v>
      </c>
      <c r="K59" s="109">
        <f t="shared" ref="K59" si="31">(E59-E45)/E45*100</f>
        <v>14.603295453949425</v>
      </c>
      <c r="L59" s="109">
        <f t="shared" ref="L59" si="32">(F59-F45)/F45*100</f>
        <v>62.995918778041236</v>
      </c>
      <c r="N59" s="96"/>
      <c r="O59" s="96"/>
      <c r="P59" s="96"/>
      <c r="Q59" s="96"/>
      <c r="R59" s="96"/>
    </row>
    <row r="60" spans="1:18" ht="15" customHeight="1" x14ac:dyDescent="0.2">
      <c r="A60" s="103"/>
      <c r="B60" s="112"/>
      <c r="C60" s="112"/>
      <c r="D60" s="112"/>
      <c r="E60" s="112"/>
      <c r="F60" s="112"/>
      <c r="G60" s="103"/>
      <c r="H60" s="109"/>
      <c r="I60" s="109"/>
      <c r="J60" s="109"/>
      <c r="K60" s="109"/>
      <c r="L60" s="109"/>
      <c r="N60" s="96"/>
      <c r="O60" s="96"/>
      <c r="P60" s="96"/>
      <c r="Q60" s="96"/>
      <c r="R60" s="96"/>
    </row>
    <row r="61" spans="1:18" ht="15" customHeight="1" x14ac:dyDescent="0.2">
      <c r="A61" s="32">
        <v>2025</v>
      </c>
      <c r="B61" s="33"/>
      <c r="C61" s="33"/>
      <c r="D61" s="33"/>
      <c r="E61" s="33"/>
      <c r="F61" s="33"/>
      <c r="G61" s="34"/>
      <c r="H61" s="34"/>
      <c r="I61" s="34"/>
      <c r="J61" s="34"/>
      <c r="K61" s="34"/>
      <c r="L61" s="34"/>
      <c r="N61" s="96"/>
      <c r="O61" s="96"/>
      <c r="P61" s="96"/>
      <c r="Q61" s="96"/>
      <c r="R61" s="96"/>
    </row>
    <row r="62" spans="1:18" ht="15" customHeight="1" x14ac:dyDescent="0.2">
      <c r="A62" s="103" t="s">
        <v>40</v>
      </c>
      <c r="B62" s="112">
        <v>122814.047068</v>
      </c>
      <c r="C62" s="112">
        <v>97545.887648000004</v>
      </c>
      <c r="D62" s="112">
        <v>119155.121782</v>
      </c>
      <c r="E62" s="112">
        <v>241969.16885000002</v>
      </c>
      <c r="F62" s="112">
        <v>3658.9252859999979</v>
      </c>
      <c r="G62" s="103"/>
      <c r="H62" s="109">
        <f t="shared" ref="H62:H66" si="33">(B62-B48)/B48*100</f>
        <v>0.35350959692720546</v>
      </c>
      <c r="I62" s="109">
        <f t="shared" ref="I62:L63" si="34">(C62-C48)/C48*100</f>
        <v>2.9397671050859127</v>
      </c>
      <c r="J62" s="109">
        <f t="shared" si="34"/>
        <v>6.1629157630212008</v>
      </c>
      <c r="K62" s="109">
        <f t="shared" si="34"/>
        <v>3.1326320771689287</v>
      </c>
      <c r="L62" s="109">
        <f t="shared" si="34"/>
        <v>-63.928118745314734</v>
      </c>
      <c r="N62" s="96"/>
      <c r="O62" s="96"/>
      <c r="P62" s="96"/>
      <c r="Q62" s="96"/>
      <c r="R62" s="96"/>
    </row>
    <row r="63" spans="1:18" ht="15" customHeight="1" x14ac:dyDescent="0.2">
      <c r="A63" s="103" t="s">
        <v>41</v>
      </c>
      <c r="B63" s="112">
        <v>118241.86837900001</v>
      </c>
      <c r="C63" s="112">
        <v>96898.637740999999</v>
      </c>
      <c r="D63" s="112">
        <v>105624.93919999999</v>
      </c>
      <c r="E63" s="112">
        <v>223866.80757900001</v>
      </c>
      <c r="F63" s="112">
        <v>12616.929179000013</v>
      </c>
      <c r="G63" s="103"/>
      <c r="H63" s="109">
        <f t="shared" si="33"/>
        <v>6.098727902725452</v>
      </c>
      <c r="I63" s="109">
        <f t="shared" si="34"/>
        <v>5.6890760967059384</v>
      </c>
      <c r="J63" s="109">
        <f t="shared" si="34"/>
        <v>5.5021716623014738</v>
      </c>
      <c r="K63" s="109">
        <f t="shared" si="34"/>
        <v>5.8164220821185353</v>
      </c>
      <c r="L63" s="109">
        <f t="shared" si="34"/>
        <v>11.370708242289757</v>
      </c>
      <c r="N63" s="96"/>
      <c r="O63" s="96"/>
      <c r="P63" s="96"/>
      <c r="Q63" s="96"/>
      <c r="R63" s="96"/>
    </row>
    <row r="64" spans="1:18" ht="15" customHeight="1" x14ac:dyDescent="0.2">
      <c r="A64" s="103" t="s">
        <v>42</v>
      </c>
      <c r="B64" s="112">
        <v>137303.57200700001</v>
      </c>
      <c r="C64" s="112">
        <v>109893.863409</v>
      </c>
      <c r="D64" s="112">
        <v>112534.811159</v>
      </c>
      <c r="E64" s="112">
        <v>249838.38316600001</v>
      </c>
      <c r="F64" s="112">
        <v>24768.760848000005</v>
      </c>
      <c r="G64" s="103"/>
      <c r="H64" s="109">
        <f t="shared" si="33"/>
        <v>6.4639130897396493</v>
      </c>
      <c r="I64" s="109">
        <f t="shared" ref="I64" si="35">(C64-C50)/C50*100</f>
        <v>5.0864473123897262</v>
      </c>
      <c r="J64" s="109">
        <f t="shared" ref="J64" si="36">(D64-D50)/D50*100</f>
        <v>-2.8575485975417338</v>
      </c>
      <c r="K64" s="109">
        <f t="shared" ref="K64" si="37">(E64-E50)/E50*100</f>
        <v>2.0530003780615962</v>
      </c>
      <c r="L64" s="109">
        <f t="shared" ref="L64" si="38">(F64-F50)/F50*100</f>
        <v>88.756086049386099</v>
      </c>
      <c r="N64" s="96"/>
      <c r="O64" s="96"/>
      <c r="P64" s="96"/>
      <c r="Q64" s="96"/>
      <c r="R64" s="96"/>
    </row>
    <row r="65" spans="1:18" ht="15" customHeight="1" x14ac:dyDescent="0.2">
      <c r="A65" s="103" t="s">
        <v>43</v>
      </c>
      <c r="B65" s="112">
        <v>133499.36950999999</v>
      </c>
      <c r="C65" s="112">
        <v>99962.027583000003</v>
      </c>
      <c r="D65" s="112">
        <v>128369.392945</v>
      </c>
      <c r="E65" s="112">
        <v>261868.76245499999</v>
      </c>
      <c r="F65" s="112">
        <v>5129.9765649999899</v>
      </c>
      <c r="G65" s="103"/>
      <c r="H65" s="109">
        <f t="shared" si="33"/>
        <v>15.929998819666716</v>
      </c>
      <c r="I65" s="109">
        <f t="shared" ref="I65:L66" si="39">(C65-C51)/C51*100</f>
        <v>8.4407675497448036</v>
      </c>
      <c r="J65" s="109">
        <f t="shared" si="39"/>
        <v>19.873098861863664</v>
      </c>
      <c r="K65" s="109">
        <f t="shared" si="39"/>
        <v>17.829981599782887</v>
      </c>
      <c r="L65" s="109">
        <f t="shared" si="39"/>
        <v>-36.411142725123376</v>
      </c>
      <c r="N65" s="96"/>
      <c r="O65" s="96"/>
      <c r="P65" s="96"/>
      <c r="Q65" s="96"/>
      <c r="R65" s="96"/>
    </row>
    <row r="66" spans="1:18" ht="15" customHeight="1" x14ac:dyDescent="0.2">
      <c r="A66" s="103" t="s">
        <v>44</v>
      </c>
      <c r="B66" s="112">
        <v>126617.562729</v>
      </c>
      <c r="C66" s="112">
        <v>100812.209497</v>
      </c>
      <c r="D66" s="112">
        <v>125857.686971</v>
      </c>
      <c r="E66" s="112">
        <v>252475.24969999999</v>
      </c>
      <c r="F66" s="112">
        <v>759.87575799999468</v>
      </c>
      <c r="G66" s="103"/>
      <c r="H66" s="109">
        <f t="shared" si="33"/>
        <v>-1.1568696292929976</v>
      </c>
      <c r="I66" s="109">
        <f t="shared" si="39"/>
        <v>-4.7740567800302429</v>
      </c>
      <c r="J66" s="109">
        <f t="shared" si="39"/>
        <v>6.5845244300063017</v>
      </c>
      <c r="K66" s="109">
        <f t="shared" si="39"/>
        <v>2.5563311655242229</v>
      </c>
      <c r="L66" s="109">
        <f t="shared" si="39"/>
        <v>-92.414132396780019</v>
      </c>
      <c r="N66" s="96"/>
      <c r="O66" s="96"/>
      <c r="P66" s="96"/>
      <c r="Q66" s="96"/>
      <c r="R66" s="96"/>
    </row>
    <row r="67" spans="1:18" ht="15" customHeight="1" x14ac:dyDescent="0.2">
      <c r="A67" s="103" t="s">
        <v>45</v>
      </c>
      <c r="B67" s="112">
        <v>121549.776461</v>
      </c>
      <c r="C67" s="112">
        <v>95107.545050999994</v>
      </c>
      <c r="D67" s="112">
        <v>113145.295367</v>
      </c>
      <c r="E67" s="112">
        <v>234695.07182800001</v>
      </c>
      <c r="F67" s="112">
        <v>8404.4810940000025</v>
      </c>
      <c r="G67" s="103"/>
      <c r="H67" s="109">
        <f t="shared" ref="H67:H68" si="40">(B67-B53)/B53*100</f>
        <v>-3.5956378731176288</v>
      </c>
      <c r="I67" s="109">
        <f t="shared" ref="I67:I68" si="41">(C67-C53)/C53*100</f>
        <v>-5.3781100577272758</v>
      </c>
      <c r="J67" s="109">
        <f t="shared" ref="J67:J68" si="42">(D67-D53)/D53*100</f>
        <v>1.2573874938584135</v>
      </c>
      <c r="K67" s="109">
        <f t="shared" ref="K67:K68" si="43">(E67-E53)/E53*100</f>
        <v>-1.3154666234793186</v>
      </c>
      <c r="L67" s="109">
        <f t="shared" ref="L67:L68" si="44">(F67-F53)/F53*100</f>
        <v>-41.403552639445593</v>
      </c>
      <c r="N67" s="96"/>
      <c r="O67" s="96"/>
      <c r="P67" s="96"/>
      <c r="Q67" s="96"/>
      <c r="R67" s="96"/>
    </row>
    <row r="68" spans="1:18" ht="15" customHeight="1" x14ac:dyDescent="0.2">
      <c r="A68" s="103" t="s">
        <v>46</v>
      </c>
      <c r="B68" s="112">
        <v>140062.67272599999</v>
      </c>
      <c r="C68" s="112">
        <v>103049.33749999999</v>
      </c>
      <c r="D68" s="112">
        <v>125457.70533700001</v>
      </c>
      <c r="E68" s="112">
        <v>265520.37806299998</v>
      </c>
      <c r="F68" s="112">
        <v>14604.967388999983</v>
      </c>
      <c r="G68" s="103"/>
      <c r="H68" s="109">
        <f t="shared" si="40"/>
        <v>6.508959529341336</v>
      </c>
      <c r="I68" s="109">
        <f t="shared" si="41"/>
        <v>-2.2556873020791586</v>
      </c>
      <c r="J68" s="109">
        <f t="shared" si="42"/>
        <v>0.5950921309190037</v>
      </c>
      <c r="K68" s="109">
        <f t="shared" si="43"/>
        <v>3.6303598150986547</v>
      </c>
      <c r="L68" s="109">
        <f t="shared" si="44"/>
        <v>115.16969605394142</v>
      </c>
      <c r="N68" s="96"/>
      <c r="O68" s="96"/>
      <c r="P68" s="96"/>
      <c r="Q68" s="96"/>
      <c r="R68" s="96"/>
    </row>
    <row r="69" spans="1:18" ht="15" customHeight="1" x14ac:dyDescent="0.2">
      <c r="A69" s="103" t="s">
        <v>47</v>
      </c>
      <c r="B69" s="112">
        <v>131318.386788</v>
      </c>
      <c r="C69" s="112">
        <v>103367.109451</v>
      </c>
      <c r="D69" s="112">
        <v>115468.55527300001</v>
      </c>
      <c r="E69" s="112">
        <v>246786.94206100001</v>
      </c>
      <c r="F69" s="112">
        <v>15849.831514999998</v>
      </c>
      <c r="G69" s="103"/>
      <c r="H69" s="109">
        <f t="shared" ref="H69" si="45">(B69-B55)/B55*100</f>
        <v>1.7230062101570367</v>
      </c>
      <c r="I69" s="109">
        <f t="shared" ref="I69" si="46">(C69-C55)/C55*100</f>
        <v>-2.7584182687848369</v>
      </c>
      <c r="J69" s="109">
        <f t="shared" ref="J69" si="47">(D69-D55)/D55*100</f>
        <v>-5.9241684235833363</v>
      </c>
      <c r="K69" s="109">
        <f t="shared" ref="K69" si="48">(E69-E55)/E55*100</f>
        <v>-2.0041052449455856</v>
      </c>
      <c r="L69" s="109">
        <f t="shared" ref="L69" si="49">(F69-F55)/F55*100</f>
        <v>149.43804940536947</v>
      </c>
      <c r="N69" s="96"/>
      <c r="O69" s="96"/>
      <c r="P69" s="96"/>
      <c r="Q69" s="96"/>
      <c r="R69" s="96"/>
    </row>
    <row r="70" spans="1:18" ht="15" customHeight="1" x14ac:dyDescent="0.2">
      <c r="A70" s="103" t="s">
        <v>48</v>
      </c>
      <c r="B70" s="112">
        <v>139026.288355</v>
      </c>
      <c r="C70" s="112">
        <v>104498.538156</v>
      </c>
      <c r="D70" s="112">
        <v>118796.02148</v>
      </c>
      <c r="E70" s="112">
        <v>257822.30983499999</v>
      </c>
      <c r="F70" s="112">
        <v>20230.266875000001</v>
      </c>
      <c r="G70" s="103"/>
      <c r="H70" s="109">
        <f>(B70-B56)/B56*100</f>
        <v>12.453621425775513</v>
      </c>
      <c r="I70" s="109">
        <f t="shared" ref="I70" si="50">(C70-C56)/C56*100</f>
        <v>4.5016019130645608</v>
      </c>
      <c r="J70" s="109">
        <f t="shared" ref="J70" si="51">(D70-D56)/D56*100</f>
        <v>7.22628235249599</v>
      </c>
      <c r="K70" s="109">
        <f t="shared" ref="K70" si="52">(E70-E56)/E56*100</f>
        <v>9.9831102588806946</v>
      </c>
      <c r="L70" s="109">
        <f t="shared" ref="L70" si="53">(F70-F56)/F56*100</f>
        <v>57.558212853755577</v>
      </c>
      <c r="N70" s="96"/>
      <c r="O70" s="96"/>
      <c r="P70" s="96"/>
      <c r="Q70" s="96"/>
      <c r="R70" s="96"/>
    </row>
    <row r="71" spans="1:18" ht="15" customHeight="1" x14ac:dyDescent="0.2">
      <c r="A71" s="103" t="s">
        <v>49</v>
      </c>
      <c r="B71" s="112">
        <v>148329.781304</v>
      </c>
      <c r="C71" s="112">
        <v>109176.470764</v>
      </c>
      <c r="D71" s="112">
        <v>127912.13426799999</v>
      </c>
      <c r="E71" s="112">
        <v>276241.91557199997</v>
      </c>
      <c r="F71" s="112">
        <v>20417.647036000009</v>
      </c>
      <c r="G71" s="103"/>
      <c r="H71" s="109">
        <f t="shared" ref="H71:H72" si="54">(B71-B57)/B57*100</f>
        <v>15.680503239580332</v>
      </c>
      <c r="I71" s="109">
        <f t="shared" ref="I71:I72" si="55">(C71-C57)/C57*100</f>
        <v>9.6941489482709269</v>
      </c>
      <c r="J71" s="109">
        <f t="shared" ref="J71:J72" si="56">(D71-D57)/D57*100</f>
        <v>10.013579902522238</v>
      </c>
      <c r="K71" s="109">
        <f t="shared" ref="K71:K72" si="57">(E71-E57)/E57*100</f>
        <v>12.985581038386396</v>
      </c>
      <c r="L71" s="109">
        <f t="shared" ref="L71:L72" si="58">(F71-F57)/F57*100</f>
        <v>70.798073009645321</v>
      </c>
      <c r="N71" s="96"/>
      <c r="O71" s="96"/>
      <c r="P71" s="96"/>
      <c r="Q71" s="96"/>
      <c r="R71" s="96"/>
    </row>
    <row r="72" spans="1:18" ht="15" customHeight="1" x14ac:dyDescent="0.2">
      <c r="A72" s="103" t="s">
        <v>50</v>
      </c>
      <c r="B72" s="112">
        <v>134935.089909</v>
      </c>
      <c r="C72" s="112">
        <v>105174.11302400001</v>
      </c>
      <c r="D72" s="112">
        <v>128849.859719</v>
      </c>
      <c r="E72" s="112">
        <v>263784.94962800003</v>
      </c>
      <c r="F72" s="112">
        <v>6085.230190000002</v>
      </c>
      <c r="G72" s="103"/>
      <c r="H72" s="109">
        <f t="shared" si="54"/>
        <v>7.002317386670617</v>
      </c>
      <c r="I72" s="109">
        <f t="shared" si="55"/>
        <v>0.25877601822424096</v>
      </c>
      <c r="J72" s="109">
        <f t="shared" si="56"/>
        <v>15.799763166370292</v>
      </c>
      <c r="K72" s="109">
        <f t="shared" si="57"/>
        <v>11.12613130415173</v>
      </c>
      <c r="L72" s="109">
        <f t="shared" si="58"/>
        <v>-58.981395389259973</v>
      </c>
      <c r="N72" s="96"/>
      <c r="O72" s="96"/>
      <c r="P72" s="96"/>
      <c r="Q72" s="96"/>
      <c r="R72" s="96"/>
    </row>
    <row r="73" spans="1:18" ht="15" customHeight="1" x14ac:dyDescent="0.2">
      <c r="A73" s="103" t="s">
        <v>51</v>
      </c>
      <c r="B73" s="112">
        <v>152774.625539</v>
      </c>
      <c r="C73" s="112">
        <v>114640.500763</v>
      </c>
      <c r="D73" s="112">
        <v>130708.231035</v>
      </c>
      <c r="E73" s="112">
        <v>283482.85657399998</v>
      </c>
      <c r="F73" s="112">
        <v>22066.394503999996</v>
      </c>
      <c r="G73" s="103"/>
      <c r="H73" s="109">
        <f>(B73-B59)/B59*100</f>
        <v>10.224481387078697</v>
      </c>
      <c r="I73" s="109">
        <f t="shared" ref="I73" si="59">(C73-C59)/C59*100</f>
        <v>3.9101093483756579</v>
      </c>
      <c r="J73" s="109">
        <f t="shared" ref="J73" si="60">(D73-D59)/D59*100</f>
        <v>9.5230981270039745</v>
      </c>
      <c r="K73" s="109">
        <f t="shared" ref="K73" si="61">(E73-E59)/E59*100</f>
        <v>9.8999748829363909</v>
      </c>
      <c r="L73" s="109">
        <f t="shared" ref="L73" si="62">(F73-F59)/F59*100</f>
        <v>14.570525601319476</v>
      </c>
      <c r="N73" s="96"/>
      <c r="O73" s="96"/>
      <c r="P73" s="96"/>
      <c r="Q73" s="96"/>
      <c r="R73" s="96"/>
    </row>
    <row r="74" spans="1:18" ht="15" customHeight="1" x14ac:dyDescent="0.2">
      <c r="A74" s="103"/>
      <c r="B74" s="112"/>
      <c r="C74" s="112"/>
      <c r="D74" s="112"/>
      <c r="E74" s="112"/>
      <c r="F74" s="112"/>
      <c r="G74" s="103"/>
      <c r="H74" s="109"/>
      <c r="I74" s="109"/>
      <c r="J74" s="109"/>
      <c r="K74" s="109"/>
      <c r="L74" s="109"/>
      <c r="N74" s="96"/>
      <c r="O74" s="96"/>
      <c r="P74" s="96"/>
      <c r="Q74" s="96"/>
      <c r="R74" s="96"/>
    </row>
    <row r="75" spans="1:18" ht="15" customHeight="1" x14ac:dyDescent="0.2">
      <c r="A75" s="32">
        <v>2026</v>
      </c>
      <c r="B75" s="33"/>
      <c r="C75" s="33"/>
      <c r="D75" s="33"/>
      <c r="E75" s="33"/>
      <c r="F75" s="33"/>
      <c r="G75" s="34"/>
      <c r="H75" s="34"/>
      <c r="I75" s="34"/>
      <c r="J75" s="34"/>
      <c r="K75" s="34"/>
      <c r="L75" s="34"/>
      <c r="N75" s="96"/>
      <c r="O75" s="96"/>
      <c r="P75" s="96"/>
      <c r="Q75" s="96"/>
      <c r="R75" s="96"/>
    </row>
    <row r="76" spans="1:18" ht="15" customHeight="1" x14ac:dyDescent="0.2">
      <c r="A76" s="103" t="s">
        <v>40</v>
      </c>
      <c r="B76" s="112">
        <v>146870.01053699999</v>
      </c>
      <c r="C76" s="112">
        <v>108585.726993</v>
      </c>
      <c r="D76" s="112">
        <v>125504.88338299999</v>
      </c>
      <c r="E76" s="112">
        <v>272374.89392</v>
      </c>
      <c r="F76" s="112">
        <v>21365.127154000002</v>
      </c>
      <c r="G76" s="103"/>
      <c r="H76" s="109">
        <f>(B76-B62)/B62*100</f>
        <v>19.587306210730624</v>
      </c>
      <c r="I76" s="109">
        <f t="shared" ref="I76" si="63">(C76-C62)/C62*100</f>
        <v>11.317585611438487</v>
      </c>
      <c r="J76" s="109">
        <f t="shared" ref="J76" si="64">(D76-D62)/D62*100</f>
        <v>5.3289875466848864</v>
      </c>
      <c r="K76" s="109">
        <f t="shared" ref="K76" si="65">(E76-E62)/E62*100</f>
        <v>12.56595012269886</v>
      </c>
      <c r="L76" s="109">
        <f t="shared" ref="L76" si="66">(F76-F62)/F62*100</f>
        <v>483.91810392380927</v>
      </c>
      <c r="N76" s="96"/>
      <c r="O76" s="96"/>
      <c r="P76" s="96"/>
      <c r="Q76" s="96"/>
      <c r="R76" s="96"/>
    </row>
    <row r="77" spans="1:18" ht="15" customHeight="1" x14ac:dyDescent="0.2">
      <c r="A77" s="103"/>
      <c r="B77" s="112"/>
      <c r="C77" s="112"/>
      <c r="D77" s="112"/>
      <c r="E77" s="112"/>
      <c r="F77" s="112"/>
      <c r="G77" s="103"/>
      <c r="H77" s="109"/>
      <c r="I77" s="109"/>
      <c r="J77" s="109"/>
      <c r="K77" s="109"/>
      <c r="L77" s="109"/>
      <c r="N77" s="96"/>
      <c r="O77" s="96"/>
      <c r="P77" s="96"/>
      <c r="Q77" s="96"/>
      <c r="R77" s="96"/>
    </row>
    <row r="78" spans="1:18" ht="15" customHeight="1" x14ac:dyDescent="0.2">
      <c r="B78" s="3"/>
      <c r="C78" s="3"/>
      <c r="D78" s="3"/>
      <c r="E78" s="3"/>
      <c r="F78" s="3"/>
      <c r="N78" s="96"/>
      <c r="O78" s="96"/>
      <c r="P78" s="96"/>
      <c r="Q78" s="96"/>
      <c r="R78" s="96"/>
    </row>
    <row r="79" spans="1:18" x14ac:dyDescent="0.2">
      <c r="N79" s="96"/>
      <c r="O79" s="96"/>
      <c r="P79" s="96"/>
      <c r="Q79" s="96"/>
      <c r="R79" s="96"/>
    </row>
  </sheetData>
  <mergeCells count="2">
    <mergeCell ref="B3:F3"/>
    <mergeCell ref="H3:L3"/>
  </mergeCells>
  <phoneticPr fontId="46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8"/>
  <sheetViews>
    <sheetView view="pageBreakPreview" topLeftCell="A37" zoomScaleNormal="100" zoomScaleSheetLayoutView="100" workbookViewId="0">
      <selection activeCell="J46" sqref="J46:K75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11.28515625" style="1" customWidth="1"/>
    <col min="9" max="9" width="0.85546875" style="1" customWidth="1"/>
    <col min="10" max="11" width="10" style="1" bestFit="1" customWidth="1"/>
    <col min="12" max="12" width="8.5703125" style="1" bestFit="1" customWidth="1"/>
    <col min="13" max="13" width="20" style="1" customWidth="1"/>
    <col min="14" max="14" width="8.5703125" style="1" bestFit="1" customWidth="1"/>
    <col min="15" max="15" width="10" style="1" customWidth="1"/>
    <col min="16" max="16" width="11.140625" style="1" bestFit="1" customWidth="1"/>
    <col min="17" max="18" width="15.7109375" style="1" bestFit="1" customWidth="1"/>
    <col min="19" max="19" width="12.42578125" style="1" customWidth="1"/>
    <col min="20" max="20" width="23.28515625" style="1" customWidth="1"/>
    <col min="21" max="21" width="11" style="1" bestFit="1" customWidth="1"/>
    <col min="22" max="23" width="12.42578125" style="1" bestFit="1" customWidth="1"/>
    <col min="24" max="16384" width="9.140625" style="1"/>
  </cols>
  <sheetData>
    <row r="1" spans="1:20" ht="12.75" x14ac:dyDescent="0.2">
      <c r="A1" s="97" t="s">
        <v>123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0" x14ac:dyDescent="0.2">
      <c r="A2" s="41"/>
      <c r="B2" s="113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0" x14ac:dyDescent="0.2">
      <c r="A3" s="12"/>
      <c r="B3" s="13"/>
      <c r="C3" s="181" t="s">
        <v>120</v>
      </c>
      <c r="D3" s="181"/>
      <c r="E3" s="181"/>
      <c r="F3" s="13"/>
      <c r="G3" s="182" t="s">
        <v>106</v>
      </c>
      <c r="H3" s="182"/>
      <c r="I3" s="14"/>
      <c r="J3" s="181" t="s">
        <v>120</v>
      </c>
      <c r="K3" s="181"/>
      <c r="L3" s="181"/>
      <c r="N3" s="76"/>
      <c r="O3" s="76"/>
      <c r="P3" s="76"/>
      <c r="Q3" s="76"/>
      <c r="R3" s="76"/>
    </row>
    <row r="4" spans="1:20" ht="24" x14ac:dyDescent="0.2">
      <c r="A4" s="15" t="s">
        <v>118</v>
      </c>
      <c r="B4" s="16" t="s">
        <v>1</v>
      </c>
      <c r="C4" s="17" t="s">
        <v>177</v>
      </c>
      <c r="D4" s="17" t="s">
        <v>174</v>
      </c>
      <c r="E4" s="17" t="s">
        <v>178</v>
      </c>
      <c r="F4" s="18" t="s">
        <v>116</v>
      </c>
      <c r="G4" s="19" t="s">
        <v>128</v>
      </c>
      <c r="H4" s="20" t="s">
        <v>2</v>
      </c>
      <c r="I4" s="20"/>
      <c r="J4" s="17" t="s">
        <v>179</v>
      </c>
      <c r="K4" s="17" t="s">
        <v>180</v>
      </c>
      <c r="L4" s="18" t="s">
        <v>116</v>
      </c>
      <c r="N4" s="76"/>
      <c r="O4" s="76"/>
      <c r="P4" s="76"/>
      <c r="Q4" s="76"/>
    </row>
    <row r="5" spans="1:20" ht="15" customHeight="1" x14ac:dyDescent="0.2">
      <c r="A5" s="83"/>
      <c r="B5" s="84" t="s">
        <v>34</v>
      </c>
      <c r="C5" s="85">
        <v>122814.047068</v>
      </c>
      <c r="D5" s="85">
        <v>152774.625539</v>
      </c>
      <c r="E5" s="85">
        <v>146870.01053699999</v>
      </c>
      <c r="F5" s="86">
        <f>E5/E$5*100</f>
        <v>100</v>
      </c>
      <c r="G5" s="87">
        <f>E5-C5</f>
        <v>24055.963468999995</v>
      </c>
      <c r="H5" s="87">
        <f t="shared" ref="H5" si="0">(G5/C5)*100</f>
        <v>19.587306210730624</v>
      </c>
      <c r="I5" s="88"/>
      <c r="J5" s="85">
        <v>122814.047068</v>
      </c>
      <c r="K5" s="85">
        <v>146870.01053699999</v>
      </c>
      <c r="L5" s="86">
        <f>K5/K$5*100</f>
        <v>100</v>
      </c>
    </row>
    <row r="6" spans="1:20" ht="6" customHeight="1" x14ac:dyDescent="0.2">
      <c r="A6" s="114"/>
      <c r="B6" s="115"/>
      <c r="C6" s="116"/>
      <c r="D6" s="116"/>
      <c r="E6" s="116"/>
      <c r="F6" s="117"/>
      <c r="G6" s="118"/>
      <c r="H6" s="119"/>
      <c r="I6" s="119"/>
      <c r="J6" s="116"/>
      <c r="K6" s="116"/>
      <c r="L6" s="117"/>
    </row>
    <row r="7" spans="1:20" x14ac:dyDescent="0.2">
      <c r="A7" s="69" t="s">
        <v>3</v>
      </c>
      <c r="B7" s="41" t="s">
        <v>137</v>
      </c>
      <c r="C7" s="43">
        <v>17254.737911000004</v>
      </c>
      <c r="D7" s="43">
        <v>27992.444161000003</v>
      </c>
      <c r="E7" s="43">
        <v>23103.73928999999</v>
      </c>
      <c r="F7" s="57">
        <f>E7/E$5*100</f>
        <v>15.730739860047615</v>
      </c>
      <c r="G7" s="120">
        <f>E7-C7</f>
        <v>5849.0013789999866</v>
      </c>
      <c r="H7" s="120">
        <f t="shared" ref="H7" si="1">(G7/C7)*100</f>
        <v>33.897943910647356</v>
      </c>
      <c r="I7" s="59"/>
      <c r="J7" s="43">
        <v>17254.737911000004</v>
      </c>
      <c r="K7" s="43">
        <v>23103.73928999999</v>
      </c>
      <c r="L7" s="57">
        <f>K7/K$5*100</f>
        <v>15.730739860047615</v>
      </c>
      <c r="M7" s="173"/>
      <c r="N7" s="76"/>
      <c r="O7" s="76"/>
      <c r="P7" s="76"/>
      <c r="Q7" s="76"/>
      <c r="R7" s="76"/>
      <c r="S7" s="76"/>
      <c r="T7" s="167"/>
    </row>
    <row r="8" spans="1:20" x14ac:dyDescent="0.2">
      <c r="A8" s="69" t="s">
        <v>4</v>
      </c>
      <c r="B8" s="41" t="s">
        <v>135</v>
      </c>
      <c r="C8" s="43">
        <v>20850.130022000023</v>
      </c>
      <c r="D8" s="43">
        <v>19650.518221999999</v>
      </c>
      <c r="E8" s="43">
        <v>20932.573858</v>
      </c>
      <c r="F8" s="57">
        <f t="shared" ref="F8:F36" si="2">E8/E$5*100</f>
        <v>14.252449347190993</v>
      </c>
      <c r="G8" s="120">
        <f t="shared" ref="G8:G36" si="3">E8-C8</f>
        <v>82.443835999976727</v>
      </c>
      <c r="H8" s="120">
        <f t="shared" ref="H8:H36" si="4">(G8/C8)*100</f>
        <v>0.39541161572127409</v>
      </c>
      <c r="I8" s="59"/>
      <c r="J8" s="43">
        <v>20850.130022000023</v>
      </c>
      <c r="K8" s="43">
        <v>20932.573858</v>
      </c>
      <c r="L8" s="57">
        <f t="shared" ref="L8:L36" si="5">K8/K$5*100</f>
        <v>14.252449347190993</v>
      </c>
      <c r="M8" s="173"/>
      <c r="N8" s="76"/>
      <c r="O8" s="76"/>
      <c r="P8" s="76"/>
      <c r="Q8" s="76"/>
      <c r="R8" s="76"/>
      <c r="S8" s="76"/>
      <c r="T8" s="167"/>
    </row>
    <row r="9" spans="1:20" x14ac:dyDescent="0.2">
      <c r="A9" s="69" t="s">
        <v>5</v>
      </c>
      <c r="B9" s="41" t="s">
        <v>136</v>
      </c>
      <c r="C9" s="43">
        <v>13319.749963999993</v>
      </c>
      <c r="D9" s="43">
        <v>18682.927798999997</v>
      </c>
      <c r="E9" s="43">
        <v>15467.977364000002</v>
      </c>
      <c r="F9" s="57">
        <f t="shared" si="2"/>
        <v>10.531746615557882</v>
      </c>
      <c r="G9" s="120">
        <f t="shared" si="3"/>
        <v>2148.2274000000089</v>
      </c>
      <c r="H9" s="120">
        <f t="shared" si="4"/>
        <v>16.128136082179761</v>
      </c>
      <c r="I9" s="59"/>
      <c r="J9" s="43">
        <v>13319.749963999993</v>
      </c>
      <c r="K9" s="43">
        <v>15467.977364000002</v>
      </c>
      <c r="L9" s="57">
        <f t="shared" si="5"/>
        <v>10.531746615557882</v>
      </c>
      <c r="M9" s="174"/>
      <c r="N9" s="76"/>
      <c r="O9" s="76"/>
      <c r="P9" s="76"/>
      <c r="Q9" s="76"/>
      <c r="R9" s="76"/>
      <c r="S9" s="76"/>
      <c r="T9" s="167"/>
    </row>
    <row r="10" spans="1:20" x14ac:dyDescent="0.2">
      <c r="A10" s="69" t="s">
        <v>6</v>
      </c>
      <c r="B10" s="41" t="s">
        <v>168</v>
      </c>
      <c r="C10" s="43">
        <v>9692.3537180000003</v>
      </c>
      <c r="D10" s="43">
        <v>12467.312601999995</v>
      </c>
      <c r="E10" s="43">
        <v>12210.035991999999</v>
      </c>
      <c r="F10" s="57">
        <f t="shared" si="2"/>
        <v>8.3134984108440619</v>
      </c>
      <c r="G10" s="120">
        <f t="shared" si="3"/>
        <v>2517.6822739999989</v>
      </c>
      <c r="H10" s="120">
        <f t="shared" si="4"/>
        <v>25.975963602363432</v>
      </c>
      <c r="I10" s="59"/>
      <c r="J10" s="43">
        <v>9692.3537180000003</v>
      </c>
      <c r="K10" s="43">
        <v>12210.035991999999</v>
      </c>
      <c r="L10" s="57">
        <f t="shared" si="5"/>
        <v>8.3134984108440619</v>
      </c>
      <c r="M10" s="174"/>
      <c r="N10" s="123"/>
      <c r="O10" s="76"/>
      <c r="P10" s="76"/>
      <c r="Q10" s="76"/>
      <c r="R10" s="76"/>
      <c r="S10" s="76"/>
      <c r="T10" s="174"/>
    </row>
    <row r="11" spans="1:20" x14ac:dyDescent="0.2">
      <c r="A11" s="69" t="s">
        <v>7</v>
      </c>
      <c r="B11" s="41" t="s">
        <v>138</v>
      </c>
      <c r="C11" s="43">
        <v>7377.4533180000035</v>
      </c>
      <c r="D11" s="43">
        <v>10990.941823000001</v>
      </c>
      <c r="E11" s="43">
        <v>11657.628684000001</v>
      </c>
      <c r="F11" s="57">
        <f t="shared" si="2"/>
        <v>7.9373785304271989</v>
      </c>
      <c r="G11" s="120">
        <f t="shared" si="3"/>
        <v>4280.1753659999977</v>
      </c>
      <c r="H11" s="120">
        <f t="shared" si="4"/>
        <v>58.016976611115112</v>
      </c>
      <c r="I11" s="59"/>
      <c r="J11" s="43">
        <v>7377.4533180000035</v>
      </c>
      <c r="K11" s="43">
        <v>11657.628684000001</v>
      </c>
      <c r="L11" s="57">
        <f t="shared" si="5"/>
        <v>7.9373785304271989</v>
      </c>
      <c r="M11" s="174"/>
      <c r="N11" s="123"/>
      <c r="O11" s="76"/>
      <c r="P11" s="76"/>
      <c r="Q11" s="76"/>
      <c r="R11" s="76"/>
      <c r="S11" s="76"/>
      <c r="T11" s="167"/>
    </row>
    <row r="12" spans="1:20" x14ac:dyDescent="0.2">
      <c r="A12" s="69" t="s">
        <v>8</v>
      </c>
      <c r="B12" s="41" t="s">
        <v>146</v>
      </c>
      <c r="C12" s="43">
        <v>5534.4193259999984</v>
      </c>
      <c r="D12" s="43">
        <v>8708.7517559999924</v>
      </c>
      <c r="E12" s="43">
        <v>9929.5251569999946</v>
      </c>
      <c r="F12" s="57">
        <f t="shared" si="2"/>
        <v>6.7607574348873047</v>
      </c>
      <c r="G12" s="120">
        <f t="shared" si="3"/>
        <v>4395.1058309999962</v>
      </c>
      <c r="H12" s="120">
        <f t="shared" si="4"/>
        <v>79.414037356229002</v>
      </c>
      <c r="I12" s="59"/>
      <c r="J12" s="43">
        <v>5534.4193259999984</v>
      </c>
      <c r="K12" s="43">
        <v>9929.5251569999946</v>
      </c>
      <c r="L12" s="57">
        <f t="shared" si="5"/>
        <v>6.7607574348873047</v>
      </c>
      <c r="M12" s="174"/>
      <c r="N12" s="123"/>
      <c r="O12" s="76"/>
      <c r="P12" s="76"/>
      <c r="Q12" s="76"/>
      <c r="R12" s="76"/>
      <c r="S12" s="76"/>
      <c r="T12" s="167"/>
    </row>
    <row r="13" spans="1:20" x14ac:dyDescent="0.2">
      <c r="A13" s="69" t="s">
        <v>9</v>
      </c>
      <c r="B13" s="41" t="s">
        <v>139</v>
      </c>
      <c r="C13" s="43">
        <v>7473.3229039999997</v>
      </c>
      <c r="D13" s="43">
        <v>5935.5887729999977</v>
      </c>
      <c r="E13" s="43">
        <v>7441.5503430000017</v>
      </c>
      <c r="F13" s="57">
        <f t="shared" si="2"/>
        <v>5.066759589511503</v>
      </c>
      <c r="G13" s="120">
        <f t="shared" si="3"/>
        <v>-31.77256099999795</v>
      </c>
      <c r="H13" s="120">
        <f t="shared" si="4"/>
        <v>-0.42514636940138234</v>
      </c>
      <c r="I13" s="59"/>
      <c r="J13" s="43">
        <v>7473.3229039999997</v>
      </c>
      <c r="K13" s="43">
        <v>7441.5503430000017</v>
      </c>
      <c r="L13" s="57">
        <f t="shared" si="5"/>
        <v>5.066759589511503</v>
      </c>
      <c r="M13" s="174"/>
      <c r="N13" s="123"/>
      <c r="O13" s="76"/>
      <c r="P13" s="76"/>
      <c r="Q13" s="76"/>
      <c r="R13" s="76"/>
      <c r="S13" s="76"/>
      <c r="T13" s="167"/>
    </row>
    <row r="14" spans="1:20" x14ac:dyDescent="0.2">
      <c r="A14" s="69" t="s">
        <v>10</v>
      </c>
      <c r="B14" s="41" t="s">
        <v>140</v>
      </c>
      <c r="C14" s="43">
        <v>5100.9782839999998</v>
      </c>
      <c r="D14" s="43">
        <v>5375.4246769999945</v>
      </c>
      <c r="E14" s="43">
        <v>5600.6361349999997</v>
      </c>
      <c r="F14" s="57">
        <f t="shared" si="2"/>
        <v>3.8133286125073629</v>
      </c>
      <c r="G14" s="120">
        <f t="shared" si="3"/>
        <v>499.65785099999994</v>
      </c>
      <c r="H14" s="120">
        <f t="shared" si="4"/>
        <v>9.7953338199312352</v>
      </c>
      <c r="I14" s="59"/>
      <c r="J14" s="43">
        <v>5100.9782839999998</v>
      </c>
      <c r="K14" s="43">
        <v>5600.6361349999997</v>
      </c>
      <c r="L14" s="57">
        <f t="shared" si="5"/>
        <v>3.8133286125073629</v>
      </c>
      <c r="M14" s="174"/>
      <c r="N14" s="123"/>
      <c r="O14" s="76"/>
      <c r="P14" s="76"/>
      <c r="Q14" s="76"/>
      <c r="R14" s="76"/>
      <c r="S14" s="76"/>
      <c r="T14" s="167"/>
    </row>
    <row r="15" spans="1:20" x14ac:dyDescent="0.2">
      <c r="A15" s="69" t="s">
        <v>11</v>
      </c>
      <c r="B15" s="41" t="s">
        <v>144</v>
      </c>
      <c r="C15" s="43">
        <v>3156.1717459999995</v>
      </c>
      <c r="D15" s="43">
        <v>5768.1544230000045</v>
      </c>
      <c r="E15" s="43">
        <v>5051.2062689999993</v>
      </c>
      <c r="F15" s="57">
        <f t="shared" si="2"/>
        <v>3.4392359955114751</v>
      </c>
      <c r="G15" s="120">
        <f t="shared" si="3"/>
        <v>1895.0345229999998</v>
      </c>
      <c r="H15" s="120">
        <f t="shared" si="4"/>
        <v>60.04218640515009</v>
      </c>
      <c r="I15" s="59"/>
      <c r="J15" s="43">
        <v>3156.1717459999995</v>
      </c>
      <c r="K15" s="43">
        <v>5051.2062689999993</v>
      </c>
      <c r="L15" s="57">
        <f t="shared" si="5"/>
        <v>3.4392359955114751</v>
      </c>
      <c r="M15" s="174"/>
      <c r="N15" s="123"/>
      <c r="O15" s="76"/>
      <c r="P15" s="76"/>
      <c r="Q15" s="76"/>
      <c r="R15" s="76"/>
      <c r="S15" s="76"/>
      <c r="T15" s="167"/>
    </row>
    <row r="16" spans="1:20" x14ac:dyDescent="0.2">
      <c r="A16" s="69" t="s">
        <v>12</v>
      </c>
      <c r="B16" s="41" t="s">
        <v>145</v>
      </c>
      <c r="C16" s="43">
        <v>3489.7442829999995</v>
      </c>
      <c r="D16" s="43">
        <v>5188.3668940000025</v>
      </c>
      <c r="E16" s="43">
        <v>4733.9755350000014</v>
      </c>
      <c r="F16" s="57">
        <f t="shared" si="2"/>
        <v>3.2232417752890417</v>
      </c>
      <c r="G16" s="120">
        <f t="shared" si="3"/>
        <v>1244.2312520000019</v>
      </c>
      <c r="H16" s="120">
        <f t="shared" si="4"/>
        <v>35.653937684235814</v>
      </c>
      <c r="I16" s="59"/>
      <c r="J16" s="43">
        <v>3489.7442829999995</v>
      </c>
      <c r="K16" s="43">
        <v>4733.9755350000014</v>
      </c>
      <c r="L16" s="57">
        <f t="shared" si="5"/>
        <v>3.2232417752890417</v>
      </c>
      <c r="M16" s="174"/>
      <c r="N16" s="123"/>
      <c r="O16" s="76"/>
      <c r="P16" s="76"/>
      <c r="Q16" s="76"/>
      <c r="R16" s="76"/>
      <c r="S16" s="76"/>
      <c r="T16" s="167"/>
    </row>
    <row r="17" spans="1:20" x14ac:dyDescent="0.2">
      <c r="A17" s="69" t="s">
        <v>13</v>
      </c>
      <c r="B17" s="41" t="s">
        <v>143</v>
      </c>
      <c r="C17" s="43">
        <v>4262.8785389999966</v>
      </c>
      <c r="D17" s="43">
        <v>5234.0640920000042</v>
      </c>
      <c r="E17" s="43">
        <v>4687.4808840000014</v>
      </c>
      <c r="F17" s="57">
        <f t="shared" si="2"/>
        <v>3.1915847672790321</v>
      </c>
      <c r="G17" s="120">
        <f t="shared" si="3"/>
        <v>424.60234500000479</v>
      </c>
      <c r="H17" s="120">
        <f t="shared" si="4"/>
        <v>9.9604607805600232</v>
      </c>
      <c r="I17" s="59"/>
      <c r="J17" s="43">
        <v>4262.8785389999966</v>
      </c>
      <c r="K17" s="43">
        <v>4687.4808840000014</v>
      </c>
      <c r="L17" s="57">
        <f t="shared" si="5"/>
        <v>3.1915847672790321</v>
      </c>
      <c r="M17" s="174"/>
      <c r="N17" s="123"/>
      <c r="O17" s="76"/>
      <c r="P17" s="76"/>
      <c r="Q17" s="76"/>
      <c r="R17" s="76"/>
      <c r="S17" s="76"/>
      <c r="T17" s="167"/>
    </row>
    <row r="18" spans="1:20" x14ac:dyDescent="0.2">
      <c r="A18" s="69" t="s">
        <v>14</v>
      </c>
      <c r="B18" s="41" t="s">
        <v>141</v>
      </c>
      <c r="C18" s="43">
        <v>3643.3338359999989</v>
      </c>
      <c r="D18" s="43">
        <v>4827.4393929999997</v>
      </c>
      <c r="E18" s="43">
        <v>4648.4755440000026</v>
      </c>
      <c r="F18" s="57">
        <f t="shared" si="2"/>
        <v>3.1650270378573597</v>
      </c>
      <c r="G18" s="120">
        <f t="shared" si="3"/>
        <v>1005.1417080000037</v>
      </c>
      <c r="H18" s="120">
        <f t="shared" si="4"/>
        <v>27.588515168940564</v>
      </c>
      <c r="I18" s="120"/>
      <c r="J18" s="43">
        <v>3643.3338359999989</v>
      </c>
      <c r="K18" s="43">
        <v>4648.4755440000026</v>
      </c>
      <c r="L18" s="57">
        <f t="shared" si="5"/>
        <v>3.1650270378573597</v>
      </c>
      <c r="M18" s="174"/>
      <c r="N18" s="123"/>
      <c r="O18" s="76"/>
      <c r="P18" s="76"/>
      <c r="Q18" s="76"/>
      <c r="R18" s="76"/>
      <c r="S18" s="76"/>
      <c r="T18" s="167"/>
    </row>
    <row r="19" spans="1:20" x14ac:dyDescent="0.2">
      <c r="A19" s="69" t="s">
        <v>15</v>
      </c>
      <c r="B19" s="41" t="s">
        <v>142</v>
      </c>
      <c r="C19" s="43">
        <v>4121.8754740000004</v>
      </c>
      <c r="D19" s="43">
        <v>4137.445263999999</v>
      </c>
      <c r="E19" s="43">
        <v>3216.6436890000004</v>
      </c>
      <c r="F19" s="57">
        <f t="shared" si="2"/>
        <v>2.1901296781003854</v>
      </c>
      <c r="G19" s="120">
        <f t="shared" si="3"/>
        <v>-905.23178499999995</v>
      </c>
      <c r="H19" s="120">
        <f t="shared" si="4"/>
        <v>-21.961648058269308</v>
      </c>
      <c r="I19" s="59"/>
      <c r="J19" s="43">
        <v>4121.8754740000004</v>
      </c>
      <c r="K19" s="43">
        <v>3216.6436890000004</v>
      </c>
      <c r="L19" s="57">
        <f t="shared" si="5"/>
        <v>2.1901296781003854</v>
      </c>
      <c r="M19" s="174"/>
      <c r="N19" s="123"/>
      <c r="O19" s="76"/>
      <c r="P19" s="76"/>
      <c r="Q19" s="76"/>
      <c r="R19" s="76"/>
      <c r="S19" s="76"/>
      <c r="T19" s="167"/>
    </row>
    <row r="20" spans="1:20" x14ac:dyDescent="0.2">
      <c r="A20" s="69" t="s">
        <v>16</v>
      </c>
      <c r="B20" s="41" t="s">
        <v>148</v>
      </c>
      <c r="C20" s="43">
        <v>1363.1594330000012</v>
      </c>
      <c r="D20" s="43">
        <v>2039.0338660000002</v>
      </c>
      <c r="E20" s="43">
        <v>3026.9334580000009</v>
      </c>
      <c r="F20" s="57">
        <f t="shared" si="2"/>
        <v>2.0609608775356123</v>
      </c>
      <c r="G20" s="120">
        <f t="shared" si="3"/>
        <v>1663.7740249999997</v>
      </c>
      <c r="H20" s="120">
        <f t="shared" si="4"/>
        <v>122.05278302174931</v>
      </c>
      <c r="I20" s="59"/>
      <c r="J20" s="43">
        <v>1363.1594330000012</v>
      </c>
      <c r="K20" s="43">
        <v>3026.9334580000009</v>
      </c>
      <c r="L20" s="57">
        <f t="shared" si="5"/>
        <v>2.0609608775356123</v>
      </c>
      <c r="M20" s="174"/>
      <c r="N20" s="123"/>
      <c r="O20" s="76"/>
      <c r="P20" s="76"/>
      <c r="Q20" s="76"/>
      <c r="R20" s="76"/>
      <c r="S20" s="76"/>
      <c r="T20" s="167"/>
    </row>
    <row r="21" spans="1:20" x14ac:dyDescent="0.2">
      <c r="A21" s="69" t="s">
        <v>17</v>
      </c>
      <c r="B21" s="41" t="s">
        <v>147</v>
      </c>
      <c r="C21" s="43">
        <v>2369.5886880000003</v>
      </c>
      <c r="D21" s="43">
        <v>1868.9553490000003</v>
      </c>
      <c r="E21" s="43">
        <v>2218.9884290000018</v>
      </c>
      <c r="F21" s="57">
        <f t="shared" si="2"/>
        <v>1.5108519573783148</v>
      </c>
      <c r="G21" s="120">
        <f t="shared" si="3"/>
        <v>-150.60025899999846</v>
      </c>
      <c r="H21" s="120">
        <f t="shared" si="4"/>
        <v>-6.3555443087090921</v>
      </c>
      <c r="I21" s="59"/>
      <c r="J21" s="43">
        <v>2369.5886880000003</v>
      </c>
      <c r="K21" s="43">
        <v>2218.9884290000018</v>
      </c>
      <c r="L21" s="57">
        <f t="shared" si="5"/>
        <v>1.5108519573783148</v>
      </c>
      <c r="M21" s="174"/>
      <c r="N21" s="123"/>
      <c r="O21" s="76"/>
      <c r="P21" s="76"/>
      <c r="Q21" s="76"/>
      <c r="R21" s="76"/>
      <c r="S21" s="76"/>
      <c r="T21" s="167"/>
    </row>
    <row r="22" spans="1:20" x14ac:dyDescent="0.2">
      <c r="A22" s="69" t="s">
        <v>18</v>
      </c>
      <c r="B22" s="41" t="s">
        <v>149</v>
      </c>
      <c r="C22" s="43">
        <v>1951.7662990000001</v>
      </c>
      <c r="D22" s="43">
        <v>2068.578246</v>
      </c>
      <c r="E22" s="43">
        <v>1921.967071</v>
      </c>
      <c r="F22" s="57">
        <f t="shared" si="2"/>
        <v>1.3086177797446343</v>
      </c>
      <c r="G22" s="120">
        <f t="shared" si="3"/>
        <v>-29.799228000000085</v>
      </c>
      <c r="H22" s="120">
        <f t="shared" si="4"/>
        <v>-1.5267825874064895</v>
      </c>
      <c r="I22" s="59"/>
      <c r="J22" s="43">
        <v>1951.7662990000001</v>
      </c>
      <c r="K22" s="43">
        <v>1921.967071</v>
      </c>
      <c r="L22" s="57">
        <f t="shared" si="5"/>
        <v>1.3086177797446343</v>
      </c>
      <c r="M22" s="174"/>
      <c r="N22" s="123"/>
      <c r="O22" s="76"/>
      <c r="P22" s="76"/>
      <c r="Q22" s="76"/>
      <c r="R22" s="76"/>
      <c r="S22" s="76"/>
      <c r="T22" s="167"/>
    </row>
    <row r="23" spans="1:20" x14ac:dyDescent="0.2">
      <c r="A23" s="69" t="s">
        <v>19</v>
      </c>
      <c r="B23" s="41" t="s">
        <v>150</v>
      </c>
      <c r="C23" s="43">
        <v>1201.1449949999997</v>
      </c>
      <c r="D23" s="43">
        <v>1507.4403460000008</v>
      </c>
      <c r="E23" s="43">
        <v>1418.2530930000007</v>
      </c>
      <c r="F23" s="57">
        <f t="shared" si="2"/>
        <v>0.96565193112906433</v>
      </c>
      <c r="G23" s="120">
        <f t="shared" si="3"/>
        <v>217.10809800000106</v>
      </c>
      <c r="H23" s="120">
        <f t="shared" si="4"/>
        <v>18.075094922241348</v>
      </c>
      <c r="I23" s="59"/>
      <c r="J23" s="43">
        <v>1201.1449949999997</v>
      </c>
      <c r="K23" s="43">
        <v>1418.2530930000007</v>
      </c>
      <c r="L23" s="57">
        <f t="shared" si="5"/>
        <v>0.96565193112906433</v>
      </c>
      <c r="M23" s="174"/>
      <c r="N23" s="123"/>
      <c r="O23" s="76"/>
      <c r="P23" s="76"/>
      <c r="Q23" s="76"/>
      <c r="R23" s="76"/>
      <c r="S23" s="76"/>
      <c r="T23" s="167"/>
    </row>
    <row r="24" spans="1:20" x14ac:dyDescent="0.2">
      <c r="A24" s="69" t="s">
        <v>20</v>
      </c>
      <c r="B24" s="41" t="s">
        <v>152</v>
      </c>
      <c r="C24" s="43">
        <v>646.51824100000022</v>
      </c>
      <c r="D24" s="43">
        <v>897.38580900000011</v>
      </c>
      <c r="E24" s="43">
        <v>875.00554700000066</v>
      </c>
      <c r="F24" s="57">
        <f t="shared" si="2"/>
        <v>0.59576869627824136</v>
      </c>
      <c r="G24" s="120">
        <f t="shared" si="3"/>
        <v>228.48730600000044</v>
      </c>
      <c r="H24" s="120">
        <f t="shared" si="4"/>
        <v>35.341200218355532</v>
      </c>
      <c r="I24" s="59"/>
      <c r="J24" s="43">
        <v>646.51824100000022</v>
      </c>
      <c r="K24" s="43">
        <v>875.00554700000066</v>
      </c>
      <c r="L24" s="57">
        <f t="shared" si="5"/>
        <v>0.59576869627824136</v>
      </c>
      <c r="M24" s="174"/>
      <c r="N24" s="123"/>
      <c r="O24" s="76"/>
      <c r="P24" s="76"/>
      <c r="Q24" s="76"/>
      <c r="R24" s="76"/>
      <c r="S24" s="76"/>
      <c r="T24" s="167"/>
    </row>
    <row r="25" spans="1:20" x14ac:dyDescent="0.2">
      <c r="A25" s="69" t="s">
        <v>21</v>
      </c>
      <c r="B25" s="41" t="s">
        <v>157</v>
      </c>
      <c r="C25" s="43">
        <v>297.911878</v>
      </c>
      <c r="D25" s="43">
        <v>399.04103999999995</v>
      </c>
      <c r="E25" s="43">
        <v>519.55925400000035</v>
      </c>
      <c r="F25" s="57">
        <f t="shared" si="2"/>
        <v>0.35375448813569138</v>
      </c>
      <c r="G25" s="120">
        <f t="shared" si="3"/>
        <v>221.64737600000035</v>
      </c>
      <c r="H25" s="120">
        <f t="shared" si="4"/>
        <v>74.400315116002304</v>
      </c>
      <c r="I25" s="59"/>
      <c r="J25" s="43">
        <v>297.911878</v>
      </c>
      <c r="K25" s="43">
        <v>519.55925400000035</v>
      </c>
      <c r="L25" s="57">
        <f t="shared" si="5"/>
        <v>0.35375448813569138</v>
      </c>
      <c r="M25" s="174"/>
      <c r="N25" s="123"/>
      <c r="O25" s="76"/>
      <c r="P25" s="76"/>
      <c r="Q25" s="76"/>
      <c r="R25" s="76"/>
      <c r="S25" s="76"/>
      <c r="T25" s="167"/>
    </row>
    <row r="26" spans="1:20" x14ac:dyDescent="0.2">
      <c r="A26" s="69" t="s">
        <v>22</v>
      </c>
      <c r="B26" s="41" t="s">
        <v>153</v>
      </c>
      <c r="C26" s="43">
        <v>505.33271300000007</v>
      </c>
      <c r="D26" s="43">
        <v>408.54071299999981</v>
      </c>
      <c r="E26" s="43">
        <v>518.398326</v>
      </c>
      <c r="F26" s="57">
        <f t="shared" si="2"/>
        <v>0.35296404221977185</v>
      </c>
      <c r="G26" s="120">
        <f t="shared" si="3"/>
        <v>13.065612999999928</v>
      </c>
      <c r="H26" s="120">
        <f t="shared" si="4"/>
        <v>2.5855466436030881</v>
      </c>
      <c r="I26" s="59"/>
      <c r="J26" s="43">
        <v>505.33271300000007</v>
      </c>
      <c r="K26" s="43">
        <v>518.398326</v>
      </c>
      <c r="L26" s="57">
        <f t="shared" si="5"/>
        <v>0.35296404221977185</v>
      </c>
      <c r="M26" s="174"/>
      <c r="N26" s="123"/>
      <c r="O26" s="76"/>
      <c r="P26" s="76"/>
      <c r="Q26" s="76"/>
      <c r="R26" s="76"/>
      <c r="S26" s="76"/>
      <c r="T26" s="167"/>
    </row>
    <row r="27" spans="1:20" x14ac:dyDescent="0.2">
      <c r="A27" s="69" t="s">
        <v>23</v>
      </c>
      <c r="B27" s="41" t="s">
        <v>151</v>
      </c>
      <c r="C27" s="43">
        <v>899.99096899999972</v>
      </c>
      <c r="D27" s="43">
        <v>475.92640100000011</v>
      </c>
      <c r="E27" s="43">
        <v>517.97499200000004</v>
      </c>
      <c r="F27" s="57">
        <f t="shared" si="2"/>
        <v>0.35267580502386497</v>
      </c>
      <c r="G27" s="120">
        <f t="shared" si="3"/>
        <v>-382.01597699999968</v>
      </c>
      <c r="H27" s="120">
        <f t="shared" si="4"/>
        <v>-42.44664559517372</v>
      </c>
      <c r="I27" s="59"/>
      <c r="J27" s="43">
        <v>899.99096899999972</v>
      </c>
      <c r="K27" s="43">
        <v>517.97499200000004</v>
      </c>
      <c r="L27" s="57">
        <f t="shared" si="5"/>
        <v>0.35267580502386497</v>
      </c>
      <c r="M27" s="174"/>
      <c r="N27" s="123"/>
      <c r="O27" s="76"/>
      <c r="P27" s="76"/>
      <c r="Q27" s="76"/>
      <c r="R27" s="76"/>
      <c r="S27" s="76"/>
      <c r="T27" s="167"/>
    </row>
    <row r="28" spans="1:20" x14ac:dyDescent="0.2">
      <c r="A28" s="69" t="s">
        <v>24</v>
      </c>
      <c r="B28" s="41" t="s">
        <v>156</v>
      </c>
      <c r="C28" s="43">
        <v>684.50024200000018</v>
      </c>
      <c r="D28" s="43">
        <v>618.2657439999997</v>
      </c>
      <c r="E28" s="43">
        <v>500.73716999999999</v>
      </c>
      <c r="F28" s="57">
        <f t="shared" si="2"/>
        <v>0.34093901686883354</v>
      </c>
      <c r="G28" s="120">
        <f t="shared" si="3"/>
        <v>-183.76307200000019</v>
      </c>
      <c r="H28" s="120">
        <f t="shared" si="4"/>
        <v>-26.846312203349104</v>
      </c>
      <c r="I28" s="59"/>
      <c r="J28" s="43">
        <v>684.50024200000018</v>
      </c>
      <c r="K28" s="43">
        <v>500.73716999999999</v>
      </c>
      <c r="L28" s="57">
        <f t="shared" si="5"/>
        <v>0.34093901686883354</v>
      </c>
      <c r="M28" s="174"/>
      <c r="N28" s="123"/>
      <c r="O28" s="76"/>
      <c r="P28" s="76"/>
      <c r="Q28" s="76"/>
      <c r="R28" s="76"/>
      <c r="S28" s="76"/>
      <c r="T28" s="167"/>
    </row>
    <row r="29" spans="1:20" x14ac:dyDescent="0.2">
      <c r="A29" s="69" t="s">
        <v>25</v>
      </c>
      <c r="B29" s="41" t="s">
        <v>158</v>
      </c>
      <c r="C29" s="43">
        <v>734.68967300000008</v>
      </c>
      <c r="D29" s="43">
        <v>500.80974400000014</v>
      </c>
      <c r="E29" s="43">
        <v>479.435743</v>
      </c>
      <c r="F29" s="57">
        <f t="shared" si="2"/>
        <v>0.32643542493599731</v>
      </c>
      <c r="G29" s="120">
        <f t="shared" si="3"/>
        <v>-255.25393000000008</v>
      </c>
      <c r="H29" s="120">
        <f t="shared" si="4"/>
        <v>-34.743094857684227</v>
      </c>
      <c r="I29" s="59"/>
      <c r="J29" s="43">
        <v>734.68967300000008</v>
      </c>
      <c r="K29" s="43">
        <v>479.435743</v>
      </c>
      <c r="L29" s="57">
        <f t="shared" si="5"/>
        <v>0.32643542493599731</v>
      </c>
      <c r="M29" s="174"/>
      <c r="N29" s="123"/>
      <c r="O29" s="76"/>
      <c r="P29" s="76"/>
      <c r="Q29" s="76"/>
      <c r="R29" s="76"/>
      <c r="S29" s="76"/>
      <c r="T29" s="167"/>
    </row>
    <row r="30" spans="1:20" x14ac:dyDescent="0.2">
      <c r="A30" s="69" t="s">
        <v>26</v>
      </c>
      <c r="B30" s="41" t="s">
        <v>155</v>
      </c>
      <c r="C30" s="43">
        <v>253.391649</v>
      </c>
      <c r="D30" s="43">
        <v>337.31590000000023</v>
      </c>
      <c r="E30" s="43">
        <v>465.28553799999997</v>
      </c>
      <c r="F30" s="57">
        <f t="shared" si="2"/>
        <v>0.31680091551623035</v>
      </c>
      <c r="G30" s="120">
        <f t="shared" si="3"/>
        <v>211.89388899999997</v>
      </c>
      <c r="H30" s="120">
        <f t="shared" si="4"/>
        <v>83.623075123521517</v>
      </c>
      <c r="I30" s="59"/>
      <c r="J30" s="43">
        <v>253.391649</v>
      </c>
      <c r="K30" s="43">
        <v>465.28553799999997</v>
      </c>
      <c r="L30" s="57">
        <f t="shared" si="5"/>
        <v>0.31680091551623035</v>
      </c>
      <c r="M30" s="174"/>
      <c r="N30" s="123"/>
      <c r="O30" s="76"/>
      <c r="P30" s="76"/>
      <c r="Q30" s="76"/>
      <c r="R30" s="76"/>
      <c r="S30" s="76"/>
      <c r="T30" s="167"/>
    </row>
    <row r="31" spans="1:20" x14ac:dyDescent="0.2">
      <c r="A31" s="69" t="s">
        <v>27</v>
      </c>
      <c r="B31" s="41" t="s">
        <v>181</v>
      </c>
      <c r="C31" s="43">
        <v>336.58185600000013</v>
      </c>
      <c r="D31" s="43">
        <v>183.60545000000005</v>
      </c>
      <c r="E31" s="43">
        <v>370.92638699999998</v>
      </c>
      <c r="F31" s="57">
        <f t="shared" si="2"/>
        <v>0.25255420466287432</v>
      </c>
      <c r="G31" s="120">
        <f t="shared" si="3"/>
        <v>34.344530999999847</v>
      </c>
      <c r="H31" s="120">
        <f t="shared" si="4"/>
        <v>10.203916339447552</v>
      </c>
      <c r="I31" s="59"/>
      <c r="J31" s="43">
        <v>336.58185600000013</v>
      </c>
      <c r="K31" s="43">
        <v>370.92638699999998</v>
      </c>
      <c r="L31" s="57">
        <f t="shared" si="5"/>
        <v>0.25255420466287432</v>
      </c>
      <c r="M31" s="174"/>
      <c r="N31" s="123"/>
      <c r="O31" s="76"/>
      <c r="P31" s="76"/>
      <c r="Q31" s="76"/>
      <c r="R31" s="76"/>
      <c r="S31" s="76"/>
      <c r="T31" s="167"/>
    </row>
    <row r="32" spans="1:20" x14ac:dyDescent="0.2">
      <c r="A32" s="69" t="s">
        <v>28</v>
      </c>
      <c r="B32" s="41" t="s">
        <v>182</v>
      </c>
      <c r="C32" s="43">
        <v>255.51133399999998</v>
      </c>
      <c r="D32" s="43">
        <v>166.133354</v>
      </c>
      <c r="E32" s="43">
        <v>342.94755100000003</v>
      </c>
      <c r="F32" s="57">
        <f t="shared" si="2"/>
        <v>0.23350413726129851</v>
      </c>
      <c r="G32" s="120">
        <f t="shared" si="3"/>
        <v>87.436217000000056</v>
      </c>
      <c r="H32" s="120">
        <f t="shared" si="4"/>
        <v>34.22009334427414</v>
      </c>
      <c r="I32" s="59"/>
      <c r="J32" s="43">
        <v>255.51133399999998</v>
      </c>
      <c r="K32" s="43">
        <v>342.94755100000003</v>
      </c>
      <c r="L32" s="57">
        <f t="shared" si="5"/>
        <v>0.23350413726129851</v>
      </c>
      <c r="M32" s="174"/>
      <c r="N32" s="123"/>
      <c r="O32" s="76"/>
      <c r="P32" s="76"/>
      <c r="Q32" s="76"/>
      <c r="R32" s="76"/>
      <c r="S32" s="76"/>
      <c r="T32" s="167"/>
    </row>
    <row r="33" spans="1:23" x14ac:dyDescent="0.2">
      <c r="A33" s="69" t="s">
        <v>29</v>
      </c>
      <c r="B33" s="41" t="s">
        <v>154</v>
      </c>
      <c r="C33" s="43">
        <v>367.91295300000002</v>
      </c>
      <c r="D33" s="43">
        <v>445.94227100000001</v>
      </c>
      <c r="E33" s="43">
        <v>342.22965600000009</v>
      </c>
      <c r="F33" s="57">
        <f t="shared" si="2"/>
        <v>0.23301534108202737</v>
      </c>
      <c r="G33" s="120">
        <f t="shared" si="3"/>
        <v>-25.683296999999925</v>
      </c>
      <c r="H33" s="120">
        <f t="shared" si="4"/>
        <v>-6.9808080391232981</v>
      </c>
      <c r="I33" s="59"/>
      <c r="J33" s="43">
        <v>367.91295300000002</v>
      </c>
      <c r="K33" s="43">
        <v>342.22965600000009</v>
      </c>
      <c r="L33" s="57">
        <f t="shared" si="5"/>
        <v>0.23301534108202737</v>
      </c>
      <c r="M33" s="174"/>
      <c r="N33" s="123"/>
      <c r="O33" s="76"/>
      <c r="P33" s="76"/>
      <c r="Q33" s="76"/>
      <c r="R33" s="76"/>
      <c r="S33" s="76"/>
      <c r="T33" s="167"/>
    </row>
    <row r="34" spans="1:23" x14ac:dyDescent="0.2">
      <c r="A34" s="69" t="s">
        <v>30</v>
      </c>
      <c r="B34" s="41" t="s">
        <v>169</v>
      </c>
      <c r="C34" s="43">
        <v>261.50796299999985</v>
      </c>
      <c r="D34" s="43">
        <v>368.5087539999999</v>
      </c>
      <c r="E34" s="43">
        <v>322.75305799999995</v>
      </c>
      <c r="F34" s="57">
        <f t="shared" si="2"/>
        <v>0.21975422812316805</v>
      </c>
      <c r="G34" s="120">
        <f t="shared" si="3"/>
        <v>61.245095000000106</v>
      </c>
      <c r="H34" s="120">
        <f t="shared" si="4"/>
        <v>23.419973257181521</v>
      </c>
      <c r="I34" s="59"/>
      <c r="J34" s="43">
        <v>261.50796299999985</v>
      </c>
      <c r="K34" s="43">
        <v>322.75305799999995</v>
      </c>
      <c r="L34" s="57">
        <f t="shared" si="5"/>
        <v>0.21975422812316805</v>
      </c>
      <c r="M34" s="174"/>
      <c r="N34" s="123"/>
      <c r="O34" s="76"/>
      <c r="P34" s="76"/>
      <c r="Q34" s="76"/>
      <c r="R34" s="76"/>
      <c r="S34" s="76"/>
      <c r="T34" s="167"/>
    </row>
    <row r="35" spans="1:23" x14ac:dyDescent="0.2">
      <c r="A35" s="69" t="s">
        <v>31</v>
      </c>
      <c r="B35" s="41" t="s">
        <v>172</v>
      </c>
      <c r="C35" s="43">
        <v>150.6632110000001</v>
      </c>
      <c r="D35" s="43">
        <v>155.017627</v>
      </c>
      <c r="E35" s="43">
        <v>293.69258999999994</v>
      </c>
      <c r="F35" s="57">
        <f t="shared" si="2"/>
        <v>0.19996770540573489</v>
      </c>
      <c r="G35" s="120">
        <f t="shared" si="3"/>
        <v>143.02937899999984</v>
      </c>
      <c r="H35" s="120">
        <f t="shared" si="4"/>
        <v>94.933181133382149</v>
      </c>
      <c r="I35" s="59"/>
      <c r="J35" s="43">
        <v>150.6632110000001</v>
      </c>
      <c r="K35" s="43">
        <v>293.69258999999994</v>
      </c>
      <c r="L35" s="57">
        <f t="shared" si="5"/>
        <v>0.19996770540573489</v>
      </c>
      <c r="M35" s="174"/>
      <c r="N35" s="123"/>
      <c r="O35" s="76"/>
      <c r="P35" s="76"/>
      <c r="Q35" s="76"/>
      <c r="R35" s="76"/>
      <c r="S35" s="76"/>
      <c r="T35" s="167"/>
    </row>
    <row r="36" spans="1:23" x14ac:dyDescent="0.2">
      <c r="A36" s="69" t="s">
        <v>32</v>
      </c>
      <c r="B36" s="41" t="s">
        <v>159</v>
      </c>
      <c r="C36" s="43">
        <v>243.73307700000001</v>
      </c>
      <c r="D36" s="43">
        <v>237.11486900000003</v>
      </c>
      <c r="E36" s="43">
        <v>282.335939</v>
      </c>
      <c r="F36" s="57">
        <f t="shared" si="2"/>
        <v>0.1922352548132166</v>
      </c>
      <c r="G36" s="120">
        <f t="shared" si="3"/>
        <v>38.602861999999988</v>
      </c>
      <c r="H36" s="120">
        <f t="shared" si="4"/>
        <v>15.838171197420195</v>
      </c>
      <c r="I36" s="59"/>
      <c r="J36" s="43">
        <v>243.73307700000001</v>
      </c>
      <c r="K36" s="43">
        <v>282.335939</v>
      </c>
      <c r="L36" s="57">
        <f t="shared" si="5"/>
        <v>0.1922352548132166</v>
      </c>
      <c r="M36" s="174"/>
      <c r="N36" s="123"/>
      <c r="O36" s="76"/>
      <c r="P36" s="76"/>
      <c r="Q36" s="76"/>
      <c r="R36" s="76"/>
      <c r="S36" s="76"/>
      <c r="T36" s="167"/>
    </row>
    <row r="37" spans="1:23" x14ac:dyDescent="0.2">
      <c r="A37" s="70"/>
      <c r="B37" s="35" t="s">
        <v>107</v>
      </c>
      <c r="C37" s="65">
        <f>SUM(C7:C36)</f>
        <v>117801.05449900002</v>
      </c>
      <c r="D37" s="65">
        <f>SUM(D7:D36)</f>
        <v>147636.99536199999</v>
      </c>
      <c r="E37" s="65">
        <f>SUM(E7:E36)</f>
        <v>143098.87254600003</v>
      </c>
      <c r="F37" s="68">
        <f>E37/E$5*100</f>
        <v>97.432329461125818</v>
      </c>
      <c r="G37" s="71">
        <f t="shared" ref="G37" si="6">E37-C37</f>
        <v>25297.818047000008</v>
      </c>
      <c r="H37" s="71">
        <f>(G37/C37)*100</f>
        <v>21.475035308121758</v>
      </c>
      <c r="I37" s="67"/>
      <c r="J37" s="65">
        <f>SUM(J7:J36)</f>
        <v>117801.05449900002</v>
      </c>
      <c r="K37" s="65">
        <f t="shared" ref="K37" si="7">SUM(K7:K36)</f>
        <v>143098.87254600003</v>
      </c>
      <c r="L37" s="68">
        <f>K37/K$5*100</f>
        <v>97.432329461125818</v>
      </c>
      <c r="N37" s="123"/>
      <c r="O37" s="76"/>
      <c r="P37" s="76"/>
      <c r="Q37" s="76"/>
      <c r="R37" s="76"/>
      <c r="S37" s="82"/>
      <c r="T37" s="82"/>
    </row>
    <row r="38" spans="1:23" x14ac:dyDescent="0.2">
      <c r="A38" s="70"/>
      <c r="B38" s="35" t="s">
        <v>33</v>
      </c>
      <c r="C38" s="80">
        <f>C5-C37</f>
        <v>5012.99256899998</v>
      </c>
      <c r="D38" s="80">
        <f t="shared" ref="D38" si="8">D5-D37</f>
        <v>5137.6301770000136</v>
      </c>
      <c r="E38" s="80">
        <f>E5-E37</f>
        <v>3771.1379909999669</v>
      </c>
      <c r="F38" s="71">
        <f>E38/E$5*100</f>
        <v>2.5676705388741898</v>
      </c>
      <c r="G38" s="71">
        <f>E38-C38</f>
        <v>-1241.8545780000131</v>
      </c>
      <c r="H38" s="71">
        <f>(G38/C38)*100</f>
        <v>-24.772719307017553</v>
      </c>
      <c r="I38" s="67"/>
      <c r="J38" s="80">
        <f>J5-J37</f>
        <v>5012.99256899998</v>
      </c>
      <c r="K38" s="80">
        <f>K5-K37</f>
        <v>3771.1379909999669</v>
      </c>
      <c r="L38" s="71">
        <f>K38/K$5*100</f>
        <v>2.5676705388741898</v>
      </c>
      <c r="N38" s="123"/>
      <c r="O38" s="123"/>
      <c r="P38" s="123"/>
      <c r="Q38" s="123"/>
      <c r="R38" s="123"/>
      <c r="S38" s="76"/>
      <c r="T38" s="76"/>
      <c r="U38" s="76"/>
      <c r="V38" s="76"/>
      <c r="W38" s="76"/>
    </row>
    <row r="39" spans="1:23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N39" s="76"/>
      <c r="O39" s="76"/>
      <c r="P39" s="123"/>
      <c r="Q39" s="123"/>
      <c r="R39" s="123"/>
    </row>
    <row r="40" spans="1:23" ht="12.75" x14ac:dyDescent="0.2">
      <c r="A40" s="97" t="s">
        <v>124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23" x14ac:dyDescent="0.2">
      <c r="A41" s="41"/>
      <c r="B41" s="113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23" x14ac:dyDescent="0.2">
      <c r="A42" s="12"/>
      <c r="B42" s="13"/>
      <c r="C42" s="183" t="s">
        <v>121</v>
      </c>
      <c r="D42" s="183"/>
      <c r="E42" s="183"/>
      <c r="F42" s="13"/>
      <c r="G42" s="184" t="s">
        <v>106</v>
      </c>
      <c r="H42" s="184"/>
      <c r="I42" s="14"/>
      <c r="J42" s="183" t="s">
        <v>121</v>
      </c>
      <c r="K42" s="183"/>
      <c r="L42" s="183"/>
    </row>
    <row r="43" spans="1:23" ht="24" x14ac:dyDescent="0.2">
      <c r="A43" s="72" t="s">
        <v>118</v>
      </c>
      <c r="B43" s="73" t="s">
        <v>1</v>
      </c>
      <c r="C43" s="17" t="s">
        <v>177</v>
      </c>
      <c r="D43" s="17" t="s">
        <v>174</v>
      </c>
      <c r="E43" s="17" t="s">
        <v>178</v>
      </c>
      <c r="F43" s="18" t="s">
        <v>116</v>
      </c>
      <c r="G43" s="19" t="s">
        <v>122</v>
      </c>
      <c r="H43" s="20" t="s">
        <v>2</v>
      </c>
      <c r="I43" s="20"/>
      <c r="J43" s="17" t="s">
        <v>179</v>
      </c>
      <c r="K43" s="17" t="s">
        <v>180</v>
      </c>
      <c r="L43" s="18" t="s">
        <v>116</v>
      </c>
      <c r="N43" s="172"/>
      <c r="O43" s="172"/>
      <c r="P43" s="172"/>
      <c r="Q43" s="171"/>
      <c r="R43" s="171"/>
      <c r="S43" s="95"/>
      <c r="T43" s="81"/>
    </row>
    <row r="44" spans="1:23" ht="15" customHeight="1" x14ac:dyDescent="0.2">
      <c r="A44" s="84"/>
      <c r="B44" s="84" t="s">
        <v>56</v>
      </c>
      <c r="C44" s="85">
        <v>119155.121782</v>
      </c>
      <c r="D44" s="85">
        <v>130708.231035</v>
      </c>
      <c r="E44" s="85">
        <v>125504.88338299999</v>
      </c>
      <c r="F44" s="87">
        <f>E44/E$44*100</f>
        <v>100</v>
      </c>
      <c r="G44" s="87">
        <f>E44-C44</f>
        <v>6349.7616009999911</v>
      </c>
      <c r="H44" s="87">
        <f t="shared" ref="H44" si="9">(G44/C44)*100</f>
        <v>5.3289875466848864</v>
      </c>
      <c r="I44" s="89"/>
      <c r="J44" s="85">
        <v>119155.121782</v>
      </c>
      <c r="K44" s="85">
        <v>125504.88338299999</v>
      </c>
      <c r="L44" s="87">
        <f>K44/K$44*100</f>
        <v>100</v>
      </c>
      <c r="N44" s="172"/>
      <c r="O44" s="172"/>
      <c r="P44" s="172"/>
      <c r="Q44" s="171"/>
      <c r="R44" s="171"/>
    </row>
    <row r="45" spans="1:23" ht="6" customHeight="1" x14ac:dyDescent="0.2">
      <c r="A45" s="121"/>
      <c r="B45" s="122"/>
      <c r="C45" s="116"/>
      <c r="D45" s="116"/>
      <c r="E45" s="116"/>
      <c r="F45" s="117"/>
      <c r="G45" s="118"/>
      <c r="H45" s="119"/>
      <c r="I45" s="119"/>
      <c r="J45" s="116"/>
      <c r="K45" s="116"/>
      <c r="L45" s="117"/>
    </row>
    <row r="46" spans="1:23" x14ac:dyDescent="0.2">
      <c r="A46" s="69" t="s">
        <v>3</v>
      </c>
      <c r="B46" s="41" t="s">
        <v>136</v>
      </c>
      <c r="C46" s="43">
        <v>28108.498364000003</v>
      </c>
      <c r="D46" s="43">
        <v>34918.481656999989</v>
      </c>
      <c r="E46" s="43">
        <v>33060.545349</v>
      </c>
      <c r="F46" s="57">
        <f>E46/E$44*100</f>
        <v>26.342039017007799</v>
      </c>
      <c r="G46" s="120">
        <f t="shared" ref="G46:G76" si="10">E46-C46</f>
        <v>4952.0469849999972</v>
      </c>
      <c r="H46" s="120">
        <f t="shared" ref="H46:H75" si="11">(G46/C46)*100</f>
        <v>17.617614861071122</v>
      </c>
      <c r="I46" s="59"/>
      <c r="J46" s="43">
        <v>28108.498364000003</v>
      </c>
      <c r="K46" s="43">
        <v>33060.545349</v>
      </c>
      <c r="L46" s="57">
        <f>K46/K$44*100</f>
        <v>26.342039017007799</v>
      </c>
      <c r="M46" s="173"/>
      <c r="N46" s="76"/>
      <c r="O46" s="76"/>
      <c r="P46" s="76"/>
      <c r="Q46" s="76"/>
      <c r="R46" s="76"/>
      <c r="S46" s="76"/>
      <c r="T46" s="167"/>
      <c r="V46" s="76"/>
      <c r="W46" s="76"/>
    </row>
    <row r="47" spans="1:23" x14ac:dyDescent="0.2">
      <c r="A47" s="69" t="s">
        <v>4</v>
      </c>
      <c r="B47" s="41" t="s">
        <v>135</v>
      </c>
      <c r="C47" s="43">
        <v>12884.148907999997</v>
      </c>
      <c r="D47" s="43">
        <v>12623.957937999998</v>
      </c>
      <c r="E47" s="43">
        <v>14428.973818</v>
      </c>
      <c r="F47" s="57">
        <f t="shared" ref="F47:F75" si="12">E47/E$44*100</f>
        <v>11.496742938653211</v>
      </c>
      <c r="G47" s="120">
        <f t="shared" si="10"/>
        <v>1544.824910000003</v>
      </c>
      <c r="H47" s="120">
        <f t="shared" si="11"/>
        <v>11.990119960820957</v>
      </c>
      <c r="I47" s="59"/>
      <c r="J47" s="43">
        <v>12884.148907999997</v>
      </c>
      <c r="K47" s="43">
        <v>14428.973818</v>
      </c>
      <c r="L47" s="57">
        <f t="shared" ref="L47:L75" si="13">K47/K$44*100</f>
        <v>11.496742938653211</v>
      </c>
      <c r="M47" s="173"/>
      <c r="N47" s="76"/>
      <c r="O47" s="76"/>
      <c r="P47" s="76"/>
      <c r="Q47" s="76"/>
      <c r="R47" s="76"/>
      <c r="S47" s="76"/>
      <c r="T47" s="167"/>
      <c r="V47" s="76"/>
      <c r="W47" s="76"/>
    </row>
    <row r="48" spans="1:23" x14ac:dyDescent="0.2">
      <c r="A48" s="69" t="s">
        <v>5</v>
      </c>
      <c r="B48" s="41" t="s">
        <v>146</v>
      </c>
      <c r="C48" s="43">
        <v>14917.131863000002</v>
      </c>
      <c r="D48" s="43">
        <v>11890.218721000005</v>
      </c>
      <c r="E48" s="43">
        <v>12885.783641999999</v>
      </c>
      <c r="F48" s="57">
        <f t="shared" si="12"/>
        <v>10.267157177204639</v>
      </c>
      <c r="G48" s="120">
        <f t="shared" si="10"/>
        <v>-2031.3482210000038</v>
      </c>
      <c r="H48" s="120">
        <f t="shared" si="11"/>
        <v>-13.617552218858492</v>
      </c>
      <c r="I48" s="59"/>
      <c r="J48" s="43">
        <v>14917.131863000002</v>
      </c>
      <c r="K48" s="43">
        <v>12885.783641999999</v>
      </c>
      <c r="L48" s="57">
        <f t="shared" si="13"/>
        <v>10.267157177204639</v>
      </c>
      <c r="M48" s="174"/>
      <c r="N48" s="76"/>
      <c r="O48" s="76"/>
      <c r="P48" s="76"/>
      <c r="Q48" s="76"/>
      <c r="R48" s="76"/>
      <c r="S48" s="76"/>
      <c r="T48" s="167"/>
      <c r="V48" s="76"/>
      <c r="W48" s="76"/>
    </row>
    <row r="49" spans="1:23" x14ac:dyDescent="0.2">
      <c r="A49" s="69" t="s">
        <v>6</v>
      </c>
      <c r="B49" s="41" t="s">
        <v>137</v>
      </c>
      <c r="C49" s="43">
        <v>11217.935109000004</v>
      </c>
      <c r="D49" s="43">
        <v>8969.6128080000017</v>
      </c>
      <c r="E49" s="43">
        <v>8522.9535679999972</v>
      </c>
      <c r="F49" s="57">
        <f t="shared" si="12"/>
        <v>6.7909338172847997</v>
      </c>
      <c r="G49" s="120">
        <f t="shared" si="10"/>
        <v>-2694.9815410000065</v>
      </c>
      <c r="H49" s="120">
        <f t="shared" si="11"/>
        <v>-24.023864595524874</v>
      </c>
      <c r="I49" s="59"/>
      <c r="J49" s="43">
        <v>11217.935109000004</v>
      </c>
      <c r="K49" s="43">
        <v>8522.9535679999972</v>
      </c>
      <c r="L49" s="57">
        <f t="shared" si="13"/>
        <v>6.7909338172847997</v>
      </c>
      <c r="M49" s="174"/>
      <c r="N49" s="76"/>
      <c r="O49" s="76"/>
      <c r="P49" s="76"/>
      <c r="Q49" s="76"/>
      <c r="R49" s="76"/>
      <c r="S49" s="76"/>
      <c r="T49" s="167"/>
      <c r="V49" s="76"/>
      <c r="W49" s="76"/>
    </row>
    <row r="50" spans="1:23" x14ac:dyDescent="0.2">
      <c r="A50" s="69" t="s">
        <v>7</v>
      </c>
      <c r="B50" s="41" t="s">
        <v>168</v>
      </c>
      <c r="C50" s="43">
        <v>7439.8045500000017</v>
      </c>
      <c r="D50" s="43">
        <v>9215.4716879999996</v>
      </c>
      <c r="E50" s="43">
        <v>8322.7283549999975</v>
      </c>
      <c r="F50" s="57">
        <f t="shared" si="12"/>
        <v>6.6313980226584039</v>
      </c>
      <c r="G50" s="120">
        <f t="shared" si="10"/>
        <v>882.92380499999581</v>
      </c>
      <c r="H50" s="120">
        <f t="shared" si="11"/>
        <v>11.867567206452966</v>
      </c>
      <c r="I50" s="59"/>
      <c r="J50" s="43">
        <v>7439.8045500000017</v>
      </c>
      <c r="K50" s="43">
        <v>8322.7283549999975</v>
      </c>
      <c r="L50" s="57">
        <f t="shared" si="13"/>
        <v>6.6313980226584039</v>
      </c>
      <c r="M50" s="174"/>
      <c r="N50" s="76"/>
      <c r="O50" s="76"/>
      <c r="P50" s="76"/>
      <c r="Q50" s="76"/>
      <c r="R50" s="76"/>
      <c r="S50" s="174"/>
      <c r="T50" s="174"/>
      <c r="V50" s="76"/>
      <c r="W50" s="76"/>
    </row>
    <row r="51" spans="1:23" x14ac:dyDescent="0.2">
      <c r="A51" s="69" t="s">
        <v>8</v>
      </c>
      <c r="B51" s="41" t="s">
        <v>139</v>
      </c>
      <c r="C51" s="43">
        <v>5006.8454410000004</v>
      </c>
      <c r="D51" s="43">
        <v>6713.1922320000003</v>
      </c>
      <c r="E51" s="43">
        <v>5323.7353229999981</v>
      </c>
      <c r="F51" s="57">
        <f t="shared" si="12"/>
        <v>4.2418551210901443</v>
      </c>
      <c r="G51" s="120">
        <f t="shared" si="10"/>
        <v>316.88988199999767</v>
      </c>
      <c r="H51" s="120">
        <f t="shared" si="11"/>
        <v>6.3291324993788169</v>
      </c>
      <c r="I51" s="59"/>
      <c r="J51" s="43">
        <v>5006.8454410000004</v>
      </c>
      <c r="K51" s="43">
        <v>5323.7353229999981</v>
      </c>
      <c r="L51" s="57">
        <f t="shared" si="13"/>
        <v>4.2418551210901443</v>
      </c>
      <c r="M51" s="174"/>
      <c r="N51" s="76"/>
      <c r="O51" s="76"/>
      <c r="P51" s="76"/>
      <c r="Q51" s="76"/>
      <c r="R51" s="76"/>
      <c r="S51" s="76"/>
      <c r="T51" s="167"/>
      <c r="V51" s="76"/>
      <c r="W51" s="76"/>
    </row>
    <row r="52" spans="1:23" x14ac:dyDescent="0.2">
      <c r="A52" s="69" t="s">
        <v>9</v>
      </c>
      <c r="B52" s="41" t="s">
        <v>140</v>
      </c>
      <c r="C52" s="43">
        <v>3579.8108180000017</v>
      </c>
      <c r="D52" s="43">
        <v>5311.6094119999989</v>
      </c>
      <c r="E52" s="43">
        <v>5120.0517779999982</v>
      </c>
      <c r="F52" s="57">
        <f t="shared" si="12"/>
        <v>4.0795637906576667</v>
      </c>
      <c r="G52" s="120">
        <f t="shared" si="10"/>
        <v>1540.2409599999964</v>
      </c>
      <c r="H52" s="120">
        <f t="shared" si="11"/>
        <v>43.025764162043373</v>
      </c>
      <c r="I52" s="59"/>
      <c r="J52" s="43">
        <v>3579.8108180000017</v>
      </c>
      <c r="K52" s="43">
        <v>5120.0517779999982</v>
      </c>
      <c r="L52" s="57">
        <f t="shared" si="13"/>
        <v>4.0795637906576667</v>
      </c>
      <c r="M52" s="174"/>
      <c r="N52" s="76"/>
      <c r="O52" s="76"/>
      <c r="P52" s="76"/>
      <c r="Q52" s="76"/>
      <c r="R52" s="76"/>
      <c r="S52" s="76"/>
      <c r="T52" s="167"/>
      <c r="V52" s="76"/>
      <c r="W52" s="76"/>
    </row>
    <row r="53" spans="1:23" x14ac:dyDescent="0.2">
      <c r="A53" s="69" t="s">
        <v>10</v>
      </c>
      <c r="B53" s="41" t="s">
        <v>141</v>
      </c>
      <c r="C53" s="43">
        <v>5072.6338180000012</v>
      </c>
      <c r="D53" s="43">
        <v>5972.2328029999981</v>
      </c>
      <c r="E53" s="43">
        <v>4885.4181840000001</v>
      </c>
      <c r="F53" s="57">
        <f t="shared" si="12"/>
        <v>3.8926120261721584</v>
      </c>
      <c r="G53" s="120">
        <f t="shared" si="10"/>
        <v>-187.21563400000105</v>
      </c>
      <c r="H53" s="120">
        <f t="shared" si="11"/>
        <v>-3.6906987714286652</v>
      </c>
      <c r="I53" s="59"/>
      <c r="J53" s="43">
        <v>5072.6338180000012</v>
      </c>
      <c r="K53" s="43">
        <v>4885.4181840000001</v>
      </c>
      <c r="L53" s="57">
        <f t="shared" si="13"/>
        <v>3.8926120261721584</v>
      </c>
      <c r="M53" s="174"/>
      <c r="N53" s="76"/>
      <c r="O53" s="76"/>
      <c r="P53" s="76"/>
      <c r="Q53" s="76"/>
      <c r="R53" s="76"/>
      <c r="S53" s="76"/>
      <c r="T53" s="167"/>
      <c r="V53" s="76"/>
      <c r="W53" s="76"/>
    </row>
    <row r="54" spans="1:23" x14ac:dyDescent="0.2">
      <c r="A54" s="69" t="s">
        <v>11</v>
      </c>
      <c r="B54" s="41" t="s">
        <v>143</v>
      </c>
      <c r="C54" s="43">
        <v>5168.7946049999991</v>
      </c>
      <c r="D54" s="43">
        <v>6040.7282889999979</v>
      </c>
      <c r="E54" s="43">
        <v>4652.1183279999996</v>
      </c>
      <c r="F54" s="57">
        <f t="shared" si="12"/>
        <v>3.7067229597777889</v>
      </c>
      <c r="G54" s="120">
        <f t="shared" si="10"/>
        <v>-516.67627699999957</v>
      </c>
      <c r="H54" s="120">
        <f t="shared" si="11"/>
        <v>-9.9960690351324111</v>
      </c>
      <c r="I54" s="59"/>
      <c r="J54" s="43">
        <v>5168.7946049999991</v>
      </c>
      <c r="K54" s="43">
        <v>4652.1183279999996</v>
      </c>
      <c r="L54" s="57">
        <f t="shared" si="13"/>
        <v>3.7067229597777889</v>
      </c>
      <c r="M54" s="174"/>
      <c r="N54" s="76"/>
      <c r="O54" s="76"/>
      <c r="P54" s="76"/>
      <c r="Q54" s="76"/>
      <c r="R54" s="76"/>
      <c r="S54" s="76"/>
      <c r="T54" s="167"/>
      <c r="V54" s="76"/>
      <c r="W54" s="76"/>
    </row>
    <row r="55" spans="1:23" x14ac:dyDescent="0.2">
      <c r="A55" s="69" t="s">
        <v>12</v>
      </c>
      <c r="B55" s="41" t="s">
        <v>144</v>
      </c>
      <c r="C55" s="43">
        <v>2521.6779920000008</v>
      </c>
      <c r="D55" s="43">
        <v>4421.7912290000013</v>
      </c>
      <c r="E55" s="43">
        <v>3130.1087699999994</v>
      </c>
      <c r="F55" s="57">
        <f t="shared" si="12"/>
        <v>2.4940135281014744</v>
      </c>
      <c r="G55" s="120">
        <f t="shared" si="10"/>
        <v>608.43077799999855</v>
      </c>
      <c r="H55" s="120">
        <f t="shared" si="11"/>
        <v>24.128012376292268</v>
      </c>
      <c r="I55" s="59"/>
      <c r="J55" s="43">
        <v>2521.6779920000008</v>
      </c>
      <c r="K55" s="43">
        <v>3130.1087699999994</v>
      </c>
      <c r="L55" s="57">
        <f t="shared" si="13"/>
        <v>2.4940135281014744</v>
      </c>
      <c r="M55" s="174"/>
      <c r="N55" s="76"/>
      <c r="O55" s="76"/>
      <c r="P55" s="76"/>
      <c r="Q55" s="76"/>
      <c r="R55" s="76"/>
      <c r="S55" s="76"/>
      <c r="T55" s="167"/>
      <c r="V55" s="76"/>
      <c r="W55" s="76"/>
    </row>
    <row r="56" spans="1:23" x14ac:dyDescent="0.2">
      <c r="A56" s="69" t="s">
        <v>13</v>
      </c>
      <c r="B56" s="41" t="s">
        <v>142</v>
      </c>
      <c r="C56" s="43">
        <v>2178.178081999999</v>
      </c>
      <c r="D56" s="43">
        <v>2521.5169150000002</v>
      </c>
      <c r="E56" s="43">
        <v>2718.3693950000011</v>
      </c>
      <c r="F56" s="57">
        <f t="shared" si="12"/>
        <v>2.1659471103641628</v>
      </c>
      <c r="G56" s="120">
        <f t="shared" si="10"/>
        <v>540.19131300000208</v>
      </c>
      <c r="H56" s="120">
        <f t="shared" si="11"/>
        <v>24.800144554939209</v>
      </c>
      <c r="I56" s="59"/>
      <c r="J56" s="43">
        <v>2178.178081999999</v>
      </c>
      <c r="K56" s="43">
        <v>2718.3693950000011</v>
      </c>
      <c r="L56" s="57">
        <f t="shared" si="13"/>
        <v>2.1659471103641628</v>
      </c>
      <c r="M56" s="174"/>
      <c r="N56" s="76"/>
      <c r="O56" s="76"/>
      <c r="P56" s="76"/>
      <c r="Q56" s="76"/>
      <c r="R56" s="76"/>
      <c r="S56" s="76"/>
      <c r="T56" s="167"/>
      <c r="V56" s="76"/>
      <c r="W56" s="76"/>
    </row>
    <row r="57" spans="1:23" x14ac:dyDescent="0.2">
      <c r="A57" s="69" t="s">
        <v>14</v>
      </c>
      <c r="B57" s="41" t="s">
        <v>145</v>
      </c>
      <c r="C57" s="43">
        <v>2431.9603579999994</v>
      </c>
      <c r="D57" s="43">
        <v>2499.1408540000011</v>
      </c>
      <c r="E57" s="43">
        <v>2683.7388749999996</v>
      </c>
      <c r="F57" s="57">
        <f t="shared" si="12"/>
        <v>2.1383541442049738</v>
      </c>
      <c r="G57" s="120">
        <f t="shared" si="10"/>
        <v>251.77851700000019</v>
      </c>
      <c r="H57" s="120">
        <f t="shared" si="11"/>
        <v>10.352903828048346</v>
      </c>
      <c r="I57" s="59"/>
      <c r="J57" s="43">
        <v>2431.9603579999994</v>
      </c>
      <c r="K57" s="43">
        <v>2683.7388749999996</v>
      </c>
      <c r="L57" s="57">
        <f t="shared" si="13"/>
        <v>2.1383541442049738</v>
      </c>
      <c r="M57" s="174"/>
      <c r="N57" s="76"/>
      <c r="O57" s="76"/>
      <c r="P57" s="76"/>
      <c r="Q57" s="76"/>
      <c r="R57" s="76"/>
      <c r="S57" s="76"/>
      <c r="T57" s="167"/>
      <c r="V57" s="76"/>
      <c r="W57" s="76"/>
    </row>
    <row r="58" spans="1:23" x14ac:dyDescent="0.2">
      <c r="A58" s="69" t="s">
        <v>15</v>
      </c>
      <c r="B58" s="41" t="s">
        <v>138</v>
      </c>
      <c r="C58" s="43">
        <v>1374.5561160000004</v>
      </c>
      <c r="D58" s="43">
        <v>2389.8537840000008</v>
      </c>
      <c r="E58" s="43">
        <v>2007.3786960000002</v>
      </c>
      <c r="F58" s="57">
        <f t="shared" si="12"/>
        <v>1.5994427004677858</v>
      </c>
      <c r="G58" s="120">
        <f t="shared" si="10"/>
        <v>632.82257999999979</v>
      </c>
      <c r="H58" s="120">
        <f t="shared" si="11"/>
        <v>46.038322672597211</v>
      </c>
      <c r="I58" s="59"/>
      <c r="J58" s="43">
        <v>1374.5561160000004</v>
      </c>
      <c r="K58" s="43">
        <v>2007.3786960000002</v>
      </c>
      <c r="L58" s="57">
        <f t="shared" si="13"/>
        <v>1.5994427004677858</v>
      </c>
      <c r="M58" s="174"/>
      <c r="N58" s="76"/>
      <c r="O58" s="76"/>
      <c r="P58" s="76"/>
      <c r="Q58" s="76"/>
      <c r="R58" s="76"/>
      <c r="S58" s="76"/>
      <c r="T58" s="167"/>
      <c r="V58" s="76"/>
      <c r="W58" s="76"/>
    </row>
    <row r="59" spans="1:23" x14ac:dyDescent="0.2">
      <c r="A59" s="69" t="s">
        <v>16</v>
      </c>
      <c r="B59" s="41" t="s">
        <v>173</v>
      </c>
      <c r="C59" s="43">
        <v>246.18611900000002</v>
      </c>
      <c r="D59" s="43">
        <v>1862.5020289999998</v>
      </c>
      <c r="E59" s="43">
        <v>2002.096965</v>
      </c>
      <c r="F59" s="57">
        <f t="shared" si="12"/>
        <v>1.5952343136244767</v>
      </c>
      <c r="G59" s="120">
        <f t="shared" si="10"/>
        <v>1755.910846</v>
      </c>
      <c r="H59" s="120">
        <f t="shared" si="11"/>
        <v>713.24526871476451</v>
      </c>
      <c r="I59" s="59"/>
      <c r="J59" s="43">
        <v>246.18611900000002</v>
      </c>
      <c r="K59" s="43">
        <v>2002.096965</v>
      </c>
      <c r="L59" s="57">
        <f t="shared" si="13"/>
        <v>1.5952343136244767</v>
      </c>
      <c r="M59" s="174"/>
      <c r="N59" s="76"/>
      <c r="O59" s="76"/>
      <c r="P59" s="76"/>
      <c r="Q59" s="76"/>
      <c r="R59" s="76"/>
      <c r="S59" s="76"/>
      <c r="T59" s="167"/>
      <c r="V59" s="76"/>
      <c r="W59" s="76"/>
    </row>
    <row r="60" spans="1:23" x14ac:dyDescent="0.2">
      <c r="A60" s="69" t="s">
        <v>17</v>
      </c>
      <c r="B60" s="41" t="s">
        <v>150</v>
      </c>
      <c r="C60" s="43">
        <v>1490.8219330000006</v>
      </c>
      <c r="D60" s="43">
        <v>1708.9392140000002</v>
      </c>
      <c r="E60" s="43">
        <v>1955.7514419999998</v>
      </c>
      <c r="F60" s="57">
        <f t="shared" si="12"/>
        <v>1.5583070469311411</v>
      </c>
      <c r="G60" s="120">
        <f t="shared" si="10"/>
        <v>464.92950899999914</v>
      </c>
      <c r="H60" s="120">
        <f t="shared" si="11"/>
        <v>31.186119462598416</v>
      </c>
      <c r="I60" s="59"/>
      <c r="J60" s="43">
        <v>1490.8219330000006</v>
      </c>
      <c r="K60" s="43">
        <v>1955.7514419999998</v>
      </c>
      <c r="L60" s="57">
        <f t="shared" si="13"/>
        <v>1.5583070469311411</v>
      </c>
      <c r="M60" s="174"/>
      <c r="N60" s="76"/>
      <c r="O60" s="76"/>
      <c r="P60" s="76"/>
      <c r="Q60" s="76"/>
      <c r="R60" s="76"/>
      <c r="S60" s="76"/>
      <c r="T60" s="167"/>
      <c r="V60" s="76"/>
      <c r="W60" s="76"/>
    </row>
    <row r="61" spans="1:23" x14ac:dyDescent="0.2">
      <c r="A61" s="69" t="s">
        <v>18</v>
      </c>
      <c r="B61" s="41" t="s">
        <v>154</v>
      </c>
      <c r="C61" s="43">
        <v>3710.3540510000003</v>
      </c>
      <c r="D61" s="43">
        <v>2261.4984279999999</v>
      </c>
      <c r="E61" s="43">
        <v>1911.9594579999996</v>
      </c>
      <c r="F61" s="57">
        <f t="shared" si="12"/>
        <v>1.5234143934983968</v>
      </c>
      <c r="G61" s="120">
        <f t="shared" si="10"/>
        <v>-1798.3945930000007</v>
      </c>
      <c r="H61" s="120">
        <f t="shared" si="11"/>
        <v>-48.469622259237077</v>
      </c>
      <c r="I61" s="120"/>
      <c r="J61" s="43">
        <v>3710.3540510000003</v>
      </c>
      <c r="K61" s="43">
        <v>1911.9594579999996</v>
      </c>
      <c r="L61" s="57">
        <f t="shared" si="13"/>
        <v>1.5234143934983968</v>
      </c>
      <c r="M61" s="174"/>
      <c r="N61" s="76"/>
      <c r="O61" s="76"/>
      <c r="P61" s="76"/>
      <c r="Q61" s="76"/>
      <c r="R61" s="76"/>
      <c r="S61" s="76"/>
      <c r="T61" s="167"/>
      <c r="V61" s="76"/>
      <c r="W61" s="76"/>
    </row>
    <row r="62" spans="1:23" x14ac:dyDescent="0.2">
      <c r="A62" s="69" t="s">
        <v>19</v>
      </c>
      <c r="B62" s="41" t="s">
        <v>155</v>
      </c>
      <c r="C62" s="43">
        <v>1185.7766589999997</v>
      </c>
      <c r="D62" s="43">
        <v>1126.1743370000002</v>
      </c>
      <c r="E62" s="43">
        <v>1237.235318</v>
      </c>
      <c r="F62" s="57">
        <f t="shared" si="12"/>
        <v>0.98580651577067413</v>
      </c>
      <c r="G62" s="120">
        <f t="shared" si="10"/>
        <v>51.458659000000353</v>
      </c>
      <c r="H62" s="120">
        <f t="shared" si="11"/>
        <v>4.339658620316996</v>
      </c>
      <c r="I62" s="59"/>
      <c r="J62" s="43">
        <v>1185.7766589999997</v>
      </c>
      <c r="K62" s="43">
        <v>1237.235318</v>
      </c>
      <c r="L62" s="57">
        <f t="shared" si="13"/>
        <v>0.98580651577067413</v>
      </c>
      <c r="M62" s="174"/>
      <c r="N62" s="76"/>
      <c r="O62" s="76"/>
      <c r="P62" s="76"/>
      <c r="Q62" s="76"/>
      <c r="R62" s="76"/>
      <c r="S62" s="76"/>
      <c r="T62" s="167"/>
      <c r="V62" s="76"/>
      <c r="W62" s="76"/>
    </row>
    <row r="63" spans="1:23" x14ac:dyDescent="0.2">
      <c r="A63" s="69" t="s">
        <v>20</v>
      </c>
      <c r="B63" s="41" t="s">
        <v>157</v>
      </c>
      <c r="C63" s="43">
        <v>484.61941100000007</v>
      </c>
      <c r="D63" s="43">
        <v>911.14264199999991</v>
      </c>
      <c r="E63" s="43">
        <v>1000.9104339999999</v>
      </c>
      <c r="F63" s="57">
        <f t="shared" si="12"/>
        <v>0.7975071622875004</v>
      </c>
      <c r="G63" s="120">
        <f t="shared" si="10"/>
        <v>516.29102299999977</v>
      </c>
      <c r="H63" s="120">
        <f t="shared" si="11"/>
        <v>106.53535770155102</v>
      </c>
      <c r="I63" s="59"/>
      <c r="J63" s="43">
        <v>484.61941100000007</v>
      </c>
      <c r="K63" s="43">
        <v>1000.9104339999999</v>
      </c>
      <c r="L63" s="57">
        <f t="shared" si="13"/>
        <v>0.7975071622875004</v>
      </c>
      <c r="M63" s="174"/>
      <c r="N63" s="76"/>
      <c r="O63" s="76"/>
      <c r="P63" s="76"/>
      <c r="Q63" s="76"/>
      <c r="R63" s="76"/>
      <c r="S63" s="76"/>
      <c r="T63" s="167"/>
      <c r="V63" s="76"/>
      <c r="W63" s="76"/>
    </row>
    <row r="64" spans="1:23" x14ac:dyDescent="0.2">
      <c r="A64" s="69" t="s">
        <v>21</v>
      </c>
      <c r="B64" s="41" t="s">
        <v>147</v>
      </c>
      <c r="C64" s="43">
        <v>869.45205800000008</v>
      </c>
      <c r="D64" s="43">
        <v>761.93372500000009</v>
      </c>
      <c r="E64" s="43">
        <v>803.46776199999988</v>
      </c>
      <c r="F64" s="57">
        <f t="shared" si="12"/>
        <v>0.64018844553488663</v>
      </c>
      <c r="G64" s="120">
        <f t="shared" si="10"/>
        <v>-65.984296000000199</v>
      </c>
      <c r="H64" s="120">
        <f t="shared" si="11"/>
        <v>-7.5891816452518173</v>
      </c>
      <c r="I64" s="59"/>
      <c r="J64" s="43">
        <v>869.45205800000008</v>
      </c>
      <c r="K64" s="43">
        <v>803.46776199999988</v>
      </c>
      <c r="L64" s="57">
        <f t="shared" si="13"/>
        <v>0.64018844553488663</v>
      </c>
      <c r="M64" s="174"/>
      <c r="N64" s="76"/>
      <c r="O64" s="76"/>
      <c r="P64" s="76"/>
      <c r="Q64" s="76"/>
      <c r="R64" s="76"/>
      <c r="S64" s="76"/>
      <c r="T64" s="167"/>
      <c r="V64" s="76"/>
      <c r="W64" s="76"/>
    </row>
    <row r="65" spans="1:23" x14ac:dyDescent="0.2">
      <c r="A65" s="69" t="s">
        <v>22</v>
      </c>
      <c r="B65" s="41" t="s">
        <v>159</v>
      </c>
      <c r="C65" s="43">
        <v>282.11303699999996</v>
      </c>
      <c r="D65" s="43">
        <v>371.68658800000003</v>
      </c>
      <c r="E65" s="43">
        <v>602.61950599999989</v>
      </c>
      <c r="F65" s="57">
        <f t="shared" si="12"/>
        <v>0.48015622161968119</v>
      </c>
      <c r="G65" s="120">
        <f t="shared" si="10"/>
        <v>320.50646899999992</v>
      </c>
      <c r="H65" s="120">
        <f t="shared" si="11"/>
        <v>113.60923706620476</v>
      </c>
      <c r="I65" s="59"/>
      <c r="J65" s="43">
        <v>282.11303699999996</v>
      </c>
      <c r="K65" s="43">
        <v>602.61950599999989</v>
      </c>
      <c r="L65" s="57">
        <f t="shared" si="13"/>
        <v>0.48015622161968119</v>
      </c>
      <c r="M65" s="174"/>
      <c r="N65" s="76"/>
      <c r="O65" s="76"/>
      <c r="P65" s="76"/>
      <c r="Q65" s="76"/>
      <c r="R65" s="76"/>
      <c r="S65" s="76"/>
      <c r="T65" s="167"/>
      <c r="V65" s="76"/>
      <c r="W65" s="76"/>
    </row>
    <row r="66" spans="1:23" x14ac:dyDescent="0.2">
      <c r="A66" s="69" t="s">
        <v>23</v>
      </c>
      <c r="B66" s="41" t="s">
        <v>183</v>
      </c>
      <c r="C66" s="43">
        <v>249.760662</v>
      </c>
      <c r="D66" s="43">
        <v>312.747727</v>
      </c>
      <c r="E66" s="43">
        <v>588.8586670000002</v>
      </c>
      <c r="F66" s="57">
        <f t="shared" si="12"/>
        <v>0.46919183630727385</v>
      </c>
      <c r="G66" s="120">
        <f t="shared" si="10"/>
        <v>339.09800500000017</v>
      </c>
      <c r="H66" s="120">
        <f t="shared" si="11"/>
        <v>135.76918089687004</v>
      </c>
      <c r="I66" s="59"/>
      <c r="J66" s="43">
        <v>249.760662</v>
      </c>
      <c r="K66" s="43">
        <v>588.8586670000002</v>
      </c>
      <c r="L66" s="57">
        <f t="shared" si="13"/>
        <v>0.46919183630727385</v>
      </c>
      <c r="M66" s="174"/>
      <c r="N66" s="76"/>
      <c r="O66" s="76"/>
      <c r="P66" s="76"/>
      <c r="Q66" s="76"/>
      <c r="R66" s="76"/>
      <c r="S66" s="76"/>
      <c r="T66" s="167"/>
      <c r="V66" s="76"/>
      <c r="W66" s="76"/>
    </row>
    <row r="67" spans="1:23" x14ac:dyDescent="0.2">
      <c r="A67" s="69" t="s">
        <v>24</v>
      </c>
      <c r="B67" s="41" t="s">
        <v>171</v>
      </c>
      <c r="C67" s="43">
        <v>36.112998000000005</v>
      </c>
      <c r="D67" s="43">
        <v>119.35161600000001</v>
      </c>
      <c r="E67" s="43">
        <v>581.65110899999991</v>
      </c>
      <c r="F67" s="57">
        <f t="shared" si="12"/>
        <v>0.46344898566615156</v>
      </c>
      <c r="G67" s="120">
        <f t="shared" si="10"/>
        <v>545.53811099999984</v>
      </c>
      <c r="H67" s="120">
        <f t="shared" si="11"/>
        <v>1510.6419882392479</v>
      </c>
      <c r="I67" s="59"/>
      <c r="J67" s="43">
        <v>36.112998000000005</v>
      </c>
      <c r="K67" s="43">
        <v>581.65110899999991</v>
      </c>
      <c r="L67" s="57">
        <f t="shared" si="13"/>
        <v>0.46344898566615156</v>
      </c>
      <c r="M67" s="174"/>
      <c r="N67" s="76"/>
      <c r="O67" s="76"/>
      <c r="P67" s="76"/>
      <c r="Q67" s="76"/>
      <c r="R67" s="76"/>
      <c r="S67" s="76"/>
      <c r="T67" s="167"/>
      <c r="V67" s="76"/>
      <c r="W67" s="76"/>
    </row>
    <row r="68" spans="1:23" x14ac:dyDescent="0.2">
      <c r="A68" s="69" t="s">
        <v>25</v>
      </c>
      <c r="B68" s="41" t="s">
        <v>152</v>
      </c>
      <c r="C68" s="43">
        <v>636.6832740000001</v>
      </c>
      <c r="D68" s="43">
        <v>610.23515800000007</v>
      </c>
      <c r="E68" s="43">
        <v>497.58760700000011</v>
      </c>
      <c r="F68" s="57">
        <f t="shared" si="12"/>
        <v>0.39646872184369508</v>
      </c>
      <c r="G68" s="120">
        <f t="shared" si="10"/>
        <v>-139.09566699999999</v>
      </c>
      <c r="H68" s="120">
        <f t="shared" si="11"/>
        <v>-21.846917090521835</v>
      </c>
      <c r="I68" s="59"/>
      <c r="J68" s="43">
        <v>636.6832740000001</v>
      </c>
      <c r="K68" s="43">
        <v>497.58760700000011</v>
      </c>
      <c r="L68" s="57">
        <f t="shared" si="13"/>
        <v>0.39646872184369508</v>
      </c>
      <c r="M68" s="174"/>
      <c r="N68" s="76"/>
      <c r="O68" s="76"/>
      <c r="P68" s="76"/>
      <c r="Q68" s="76"/>
      <c r="R68" s="76"/>
      <c r="S68" s="76"/>
      <c r="T68" s="167"/>
      <c r="V68" s="76"/>
      <c r="W68" s="76"/>
    </row>
    <row r="69" spans="1:23" x14ac:dyDescent="0.2">
      <c r="A69" s="69" t="s">
        <v>26</v>
      </c>
      <c r="B69" s="41" t="s">
        <v>170</v>
      </c>
      <c r="C69" s="43">
        <v>562.789535</v>
      </c>
      <c r="D69" s="43">
        <v>295.92606899999998</v>
      </c>
      <c r="E69" s="43">
        <v>470.75284099999999</v>
      </c>
      <c r="F69" s="57">
        <f t="shared" si="12"/>
        <v>0.37508727016096721</v>
      </c>
      <c r="G69" s="120">
        <f t="shared" si="10"/>
        <v>-92.036694000000011</v>
      </c>
      <c r="H69" s="120">
        <f t="shared" si="11"/>
        <v>-16.353661231458403</v>
      </c>
      <c r="I69" s="59"/>
      <c r="J69" s="43">
        <v>562.789535</v>
      </c>
      <c r="K69" s="43">
        <v>470.75284099999999</v>
      </c>
      <c r="L69" s="57">
        <f t="shared" si="13"/>
        <v>0.37508727016096721</v>
      </c>
      <c r="M69" s="174"/>
      <c r="N69" s="76"/>
      <c r="O69" s="76"/>
      <c r="P69" s="76"/>
      <c r="Q69" s="76"/>
      <c r="R69" s="76"/>
      <c r="S69" s="76"/>
      <c r="T69" s="167"/>
      <c r="V69" s="76"/>
      <c r="W69" s="76"/>
    </row>
    <row r="70" spans="1:23" x14ac:dyDescent="0.2">
      <c r="A70" s="69" t="s">
        <v>27</v>
      </c>
      <c r="B70" s="41" t="s">
        <v>160</v>
      </c>
      <c r="C70" s="43">
        <v>807.03484899999989</v>
      </c>
      <c r="D70" s="43">
        <v>598.30851099999995</v>
      </c>
      <c r="E70" s="43">
        <v>469.24408399999993</v>
      </c>
      <c r="F70" s="57">
        <f t="shared" si="12"/>
        <v>0.37388512012558101</v>
      </c>
      <c r="G70" s="120">
        <f t="shared" si="10"/>
        <v>-337.79076499999996</v>
      </c>
      <c r="H70" s="120">
        <f t="shared" si="11"/>
        <v>-41.855784222770289</v>
      </c>
      <c r="I70" s="59"/>
      <c r="J70" s="43">
        <v>807.03484899999989</v>
      </c>
      <c r="K70" s="43">
        <v>469.24408399999993</v>
      </c>
      <c r="L70" s="57">
        <f t="shared" si="13"/>
        <v>0.37388512012558101</v>
      </c>
      <c r="M70" s="174"/>
      <c r="N70" s="76"/>
      <c r="O70" s="76"/>
      <c r="P70" s="76"/>
      <c r="Q70" s="76"/>
      <c r="R70" s="76"/>
      <c r="S70" s="76"/>
      <c r="T70" s="167"/>
      <c r="V70" s="76"/>
      <c r="W70" s="76"/>
    </row>
    <row r="71" spans="1:23" x14ac:dyDescent="0.2">
      <c r="A71" s="69" t="s">
        <v>28</v>
      </c>
      <c r="B71" s="41" t="s">
        <v>156</v>
      </c>
      <c r="C71" s="43">
        <v>456.55184099999997</v>
      </c>
      <c r="D71" s="43">
        <v>498.99535799999995</v>
      </c>
      <c r="E71" s="43">
        <v>449.18872799999997</v>
      </c>
      <c r="F71" s="57">
        <f t="shared" si="12"/>
        <v>0.35790537857337579</v>
      </c>
      <c r="G71" s="120">
        <f t="shared" si="10"/>
        <v>-7.3631129999999985</v>
      </c>
      <c r="H71" s="120">
        <f t="shared" si="11"/>
        <v>-1.6127660297836799</v>
      </c>
      <c r="I71" s="59"/>
      <c r="J71" s="43">
        <v>456.55184099999997</v>
      </c>
      <c r="K71" s="43">
        <v>449.18872799999997</v>
      </c>
      <c r="L71" s="57">
        <f t="shared" si="13"/>
        <v>0.35790537857337579</v>
      </c>
      <c r="M71" s="174"/>
      <c r="N71" s="76"/>
      <c r="O71" s="76"/>
      <c r="P71" s="76"/>
      <c r="Q71" s="76"/>
      <c r="R71" s="76"/>
      <c r="S71" s="76"/>
      <c r="T71" s="167"/>
      <c r="V71" s="76"/>
      <c r="W71" s="76"/>
    </row>
    <row r="72" spans="1:23" x14ac:dyDescent="0.2">
      <c r="A72" s="69" t="s">
        <v>29</v>
      </c>
      <c r="B72" s="41" t="s">
        <v>151</v>
      </c>
      <c r="C72" s="43">
        <v>119.10269000000001</v>
      </c>
      <c r="D72" s="43">
        <v>816.50055600000019</v>
      </c>
      <c r="E72" s="43">
        <v>373.08029200000004</v>
      </c>
      <c r="F72" s="57">
        <f t="shared" si="12"/>
        <v>0.29726356612075455</v>
      </c>
      <c r="G72" s="120">
        <f t="shared" si="10"/>
        <v>253.97760200000005</v>
      </c>
      <c r="H72" s="120">
        <f t="shared" si="11"/>
        <v>213.24254053371928</v>
      </c>
      <c r="I72" s="59"/>
      <c r="J72" s="43">
        <v>119.10269000000001</v>
      </c>
      <c r="K72" s="43">
        <v>373.08029200000004</v>
      </c>
      <c r="L72" s="57">
        <f t="shared" si="13"/>
        <v>0.29726356612075455</v>
      </c>
      <c r="M72" s="174"/>
      <c r="N72" s="76"/>
      <c r="O72" s="76"/>
      <c r="P72" s="76"/>
      <c r="Q72" s="76"/>
      <c r="R72" s="76"/>
      <c r="S72" s="76"/>
      <c r="T72" s="167"/>
      <c r="V72" s="76"/>
      <c r="W72" s="76"/>
    </row>
    <row r="73" spans="1:23" x14ac:dyDescent="0.2">
      <c r="A73" s="69" t="s">
        <v>30</v>
      </c>
      <c r="B73" s="41" t="s">
        <v>153</v>
      </c>
      <c r="C73" s="43">
        <v>406.273819</v>
      </c>
      <c r="D73" s="43">
        <v>392.6136019999999</v>
      </c>
      <c r="E73" s="43">
        <v>348.57437699999991</v>
      </c>
      <c r="F73" s="57">
        <f t="shared" si="12"/>
        <v>0.27773770040187562</v>
      </c>
      <c r="G73" s="120">
        <f t="shared" si="10"/>
        <v>-57.69944200000009</v>
      </c>
      <c r="H73" s="120">
        <f t="shared" si="11"/>
        <v>-14.202106880039958</v>
      </c>
      <c r="I73" s="59"/>
      <c r="J73" s="43">
        <v>406.273819</v>
      </c>
      <c r="K73" s="43">
        <v>348.57437699999991</v>
      </c>
      <c r="L73" s="57">
        <f t="shared" si="13"/>
        <v>0.27773770040187562</v>
      </c>
      <c r="M73" s="174"/>
      <c r="N73" s="76"/>
      <c r="O73" s="76"/>
      <c r="P73" s="76"/>
      <c r="Q73" s="76"/>
      <c r="R73" s="76"/>
      <c r="S73" s="76"/>
      <c r="T73" s="167"/>
      <c r="V73" s="76"/>
      <c r="W73" s="76"/>
    </row>
    <row r="74" spans="1:23" x14ac:dyDescent="0.2">
      <c r="A74" s="69" t="s">
        <v>31</v>
      </c>
      <c r="B74" s="41" t="s">
        <v>161</v>
      </c>
      <c r="C74" s="43">
        <v>723.44745799999998</v>
      </c>
      <c r="D74" s="43">
        <v>346.13797699999998</v>
      </c>
      <c r="E74" s="43">
        <v>338.67640899999998</v>
      </c>
      <c r="F74" s="57">
        <f t="shared" si="12"/>
        <v>0.26985118018592946</v>
      </c>
      <c r="G74" s="120">
        <f t="shared" si="10"/>
        <v>-384.771049</v>
      </c>
      <c r="H74" s="120">
        <f t="shared" si="11"/>
        <v>-53.185762800758916</v>
      </c>
      <c r="I74" s="59"/>
      <c r="J74" s="43">
        <v>723.44745799999998</v>
      </c>
      <c r="K74" s="43">
        <v>338.67640899999998</v>
      </c>
      <c r="L74" s="57">
        <f t="shared" si="13"/>
        <v>0.26985118018592946</v>
      </c>
      <c r="M74" s="174"/>
      <c r="N74" s="76"/>
      <c r="O74" s="76"/>
      <c r="P74" s="76"/>
      <c r="Q74" s="76"/>
      <c r="R74" s="76"/>
      <c r="S74" s="76"/>
      <c r="T74" s="167"/>
      <c r="V74" s="76"/>
      <c r="W74" s="76"/>
    </row>
    <row r="75" spans="1:23" x14ac:dyDescent="0.2">
      <c r="A75" s="69" t="s">
        <v>32</v>
      </c>
      <c r="B75" s="41" t="s">
        <v>149</v>
      </c>
      <c r="C75" s="43">
        <v>304.88660400000003</v>
      </c>
      <c r="D75" s="43">
        <v>264.30793599999998</v>
      </c>
      <c r="E75" s="43">
        <v>297.63164899999998</v>
      </c>
      <c r="F75" s="57">
        <f t="shared" si="12"/>
        <v>0.23714746468607534</v>
      </c>
      <c r="G75" s="120">
        <f t="shared" si="10"/>
        <v>-7.2549550000000522</v>
      </c>
      <c r="H75" s="120">
        <f t="shared" si="11"/>
        <v>-2.3795584669243293</v>
      </c>
      <c r="I75" s="59"/>
      <c r="J75" s="43">
        <v>304.88660400000003</v>
      </c>
      <c r="K75" s="43">
        <v>297.63164899999998</v>
      </c>
      <c r="L75" s="57">
        <f t="shared" si="13"/>
        <v>0.23714746468607534</v>
      </c>
      <c r="M75" s="174"/>
      <c r="N75" s="76"/>
      <c r="O75" s="76"/>
      <c r="P75" s="76"/>
      <c r="Q75" s="76"/>
      <c r="R75" s="76"/>
      <c r="S75" s="76"/>
      <c r="T75" s="167"/>
      <c r="V75" s="76"/>
      <c r="W75" s="76"/>
    </row>
    <row r="76" spans="1:23" x14ac:dyDescent="0.2">
      <c r="A76" s="35"/>
      <c r="B76" s="35" t="s">
        <v>107</v>
      </c>
      <c r="C76" s="65">
        <f>SUM(C46:C75)</f>
        <v>114473.94302199999</v>
      </c>
      <c r="D76" s="65">
        <f>SUM(D46:D75)</f>
        <v>126746.80980299997</v>
      </c>
      <c r="E76" s="65">
        <f>SUM(E46:E75)</f>
        <v>121671.19072899998</v>
      </c>
      <c r="F76" s="71">
        <f>E76/E$44*100</f>
        <v>96.94538367698344</v>
      </c>
      <c r="G76" s="71">
        <f t="shared" si="10"/>
        <v>7197.2477069999877</v>
      </c>
      <c r="H76" s="71">
        <f>(G76/C76)*100</f>
        <v>6.287236655783575</v>
      </c>
      <c r="I76" s="66"/>
      <c r="J76" s="65">
        <f>SUM(J46:J75)</f>
        <v>114473.94302199999</v>
      </c>
      <c r="K76" s="65">
        <f>SUM(K46:K75)</f>
        <v>121671.19072899998</v>
      </c>
      <c r="L76" s="71">
        <f>K76/K$44*100</f>
        <v>96.94538367698344</v>
      </c>
      <c r="N76" s="156"/>
      <c r="O76" s="156"/>
      <c r="P76" s="156"/>
      <c r="Q76" s="156"/>
      <c r="R76" s="156"/>
      <c r="S76" s="76"/>
      <c r="V76" s="76"/>
      <c r="W76" s="76"/>
    </row>
    <row r="77" spans="1:23" x14ac:dyDescent="0.2">
      <c r="A77" s="35"/>
      <c r="B77" s="35" t="s">
        <v>33</v>
      </c>
      <c r="C77" s="65">
        <f>C44-C76</f>
        <v>4681.1787600000098</v>
      </c>
      <c r="D77" s="65">
        <f t="shared" ref="D77:E77" si="14">D44-D76</f>
        <v>3961.421232000037</v>
      </c>
      <c r="E77" s="65">
        <f t="shared" si="14"/>
        <v>3833.6926540000131</v>
      </c>
      <c r="F77" s="71">
        <f>E77/E$44*100</f>
        <v>3.0546163230165577</v>
      </c>
      <c r="G77" s="71">
        <f>E77-C77</f>
        <v>-847.48610599999665</v>
      </c>
      <c r="H77" s="71">
        <f>(G77/C77)*100</f>
        <v>-18.104117562047449</v>
      </c>
      <c r="I77" s="66"/>
      <c r="J77" s="65">
        <f>J44-J76</f>
        <v>4681.1787600000098</v>
      </c>
      <c r="K77" s="65">
        <f>K44-K76</f>
        <v>3833.6926540000131</v>
      </c>
      <c r="L77" s="71">
        <f>K77/K$44*100</f>
        <v>3.0546163230165577</v>
      </c>
      <c r="N77" s="76"/>
      <c r="O77" s="76"/>
      <c r="P77" s="76"/>
      <c r="Q77" s="76"/>
      <c r="R77" s="76"/>
    </row>
    <row r="78" spans="1:23" x14ac:dyDescent="0.2">
      <c r="N78" s="76"/>
      <c r="O78" s="76"/>
      <c r="P78" s="76"/>
      <c r="Q78" s="76"/>
      <c r="R78" s="76"/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view="pageBreakPreview" zoomScaleNormal="100" zoomScaleSheetLayoutView="100" workbookViewId="0">
      <pane xSplit="2" ySplit="4" topLeftCell="C17" activePane="bottomRight" state="frozen"/>
      <selection activeCell="O53" sqref="O53"/>
      <selection pane="topRight" activeCell="O53" sqref="O53"/>
      <selection pane="bottomLeft" activeCell="O53" sqref="O53"/>
      <selection pane="bottomRight" activeCell="J46" sqref="J46:K46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3" width="26.7109375" style="21" customWidth="1"/>
    <col min="14" max="14" width="14.5703125" style="21" customWidth="1"/>
    <col min="15" max="16" width="11.5703125" style="21" bestFit="1" customWidth="1"/>
    <col min="17" max="18" width="12.85546875" style="21" bestFit="1" customWidth="1"/>
    <col min="19" max="19" width="10.28515625" style="21" bestFit="1" customWidth="1"/>
    <col min="20" max="20" width="9.28515625" style="21" bestFit="1" customWidth="1"/>
    <col min="21" max="22" width="10.28515625" style="21" bestFit="1" customWidth="1"/>
    <col min="23" max="24" width="9.28515625" style="21" bestFit="1" customWidth="1"/>
    <col min="25" max="16384" width="9.140625" style="21"/>
  </cols>
  <sheetData>
    <row r="1" spans="1:20" x14ac:dyDescent="0.2">
      <c r="A1" s="97" t="s">
        <v>126</v>
      </c>
      <c r="B1" s="124"/>
      <c r="C1" s="125"/>
      <c r="D1" s="125"/>
      <c r="E1" s="125"/>
      <c r="F1" s="124"/>
      <c r="G1" s="124"/>
      <c r="H1" s="124"/>
      <c r="I1" s="124"/>
      <c r="J1" s="124"/>
      <c r="K1" s="125"/>
      <c r="L1" s="124"/>
    </row>
    <row r="2" spans="1:20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20" s="22" customFormat="1" x14ac:dyDescent="0.2">
      <c r="A3" s="29"/>
      <c r="B3" s="30"/>
      <c r="C3" s="181" t="s">
        <v>120</v>
      </c>
      <c r="D3" s="181"/>
      <c r="E3" s="181"/>
      <c r="F3" s="13"/>
      <c r="G3" s="182" t="s">
        <v>0</v>
      </c>
      <c r="H3" s="182"/>
      <c r="I3" s="14"/>
      <c r="J3" s="181" t="s">
        <v>120</v>
      </c>
      <c r="K3" s="181"/>
      <c r="L3" s="181"/>
      <c r="N3" s="95"/>
      <c r="O3" s="95"/>
      <c r="P3" s="95"/>
      <c r="Q3" s="95"/>
      <c r="R3" s="95"/>
    </row>
    <row r="4" spans="1:20" s="22" customFormat="1" ht="24" x14ac:dyDescent="0.2">
      <c r="A4" s="29"/>
      <c r="B4" s="28" t="s">
        <v>129</v>
      </c>
      <c r="C4" s="17" t="s">
        <v>177</v>
      </c>
      <c r="D4" s="17" t="s">
        <v>174</v>
      </c>
      <c r="E4" s="17" t="s">
        <v>178</v>
      </c>
      <c r="F4" s="18" t="s">
        <v>116</v>
      </c>
      <c r="G4" s="19" t="s">
        <v>128</v>
      </c>
      <c r="H4" s="20" t="s">
        <v>2</v>
      </c>
      <c r="I4" s="20"/>
      <c r="J4" s="17" t="s">
        <v>179</v>
      </c>
      <c r="K4" s="17" t="s">
        <v>180</v>
      </c>
      <c r="L4" s="18" t="s">
        <v>116</v>
      </c>
      <c r="N4" s="95"/>
      <c r="O4" s="95"/>
      <c r="P4" s="95"/>
      <c r="Q4" s="95"/>
      <c r="R4" s="95"/>
    </row>
    <row r="5" spans="1:20" s="22" customFormat="1" ht="15" customHeight="1" x14ac:dyDescent="0.2">
      <c r="A5" s="90" t="s">
        <v>34</v>
      </c>
      <c r="B5" s="85"/>
      <c r="C5" s="85">
        <v>122814.04706800007</v>
      </c>
      <c r="D5" s="85">
        <v>152774.62553899994</v>
      </c>
      <c r="E5" s="85">
        <v>146870.01053700002</v>
      </c>
      <c r="F5" s="89">
        <v>100</v>
      </c>
      <c r="G5" s="88">
        <f>E5-C5</f>
        <v>24055.963468999951</v>
      </c>
      <c r="H5" s="89">
        <f>(G5/C5)*100</f>
        <v>19.587306210730578</v>
      </c>
      <c r="I5" s="86"/>
      <c r="J5" s="85">
        <v>122814.04706800007</v>
      </c>
      <c r="K5" s="85">
        <v>146870.01053700002</v>
      </c>
      <c r="L5" s="89">
        <v>100</v>
      </c>
      <c r="N5" s="95"/>
      <c r="O5" s="95"/>
      <c r="P5" s="95"/>
      <c r="Q5" s="95"/>
      <c r="R5" s="95"/>
    </row>
    <row r="6" spans="1:20" s="22" customFormat="1" ht="6" customHeight="1" x14ac:dyDescent="0.2">
      <c r="A6" s="126"/>
      <c r="B6" s="127"/>
      <c r="C6" s="116"/>
      <c r="D6" s="116"/>
      <c r="E6" s="116"/>
      <c r="F6" s="117"/>
      <c r="G6" s="118"/>
      <c r="H6" s="119"/>
      <c r="I6" s="119"/>
      <c r="J6" s="116"/>
      <c r="K6" s="116"/>
      <c r="L6" s="117"/>
      <c r="N6" s="95"/>
      <c r="O6" s="95"/>
      <c r="P6" s="95"/>
      <c r="Q6" s="95"/>
      <c r="R6" s="95"/>
    </row>
    <row r="7" spans="1:20" s="23" customFormat="1" ht="15" customHeight="1" x14ac:dyDescent="0.2">
      <c r="A7" s="36" t="s">
        <v>52</v>
      </c>
      <c r="B7" s="61"/>
      <c r="C7" s="61">
        <f>SUM(C8:C26)</f>
        <v>104132.37274200007</v>
      </c>
      <c r="D7" s="61">
        <f t="shared" ref="D7:E7" si="0">SUM(D8:D26)</f>
        <v>132923.58445499995</v>
      </c>
      <c r="E7" s="61">
        <f t="shared" si="0"/>
        <v>127359.88256600001</v>
      </c>
      <c r="F7" s="63">
        <f>E7/$E$5*100</f>
        <v>86.716057349172075</v>
      </c>
      <c r="G7" s="64">
        <f>E7-C7</f>
        <v>23227.50982399995</v>
      </c>
      <c r="H7" s="64">
        <f>(G7/C7)*100</f>
        <v>22.305752968434494</v>
      </c>
      <c r="I7" s="61"/>
      <c r="J7" s="61">
        <f t="shared" ref="J7" si="1">SUM(J8:J26)</f>
        <v>104132.37274200007</v>
      </c>
      <c r="K7" s="61">
        <f t="shared" ref="K7" si="2">SUM(K8:K26)</f>
        <v>127359.88256600001</v>
      </c>
      <c r="L7" s="62">
        <f>K7/$K$5*100</f>
        <v>86.716057349172075</v>
      </c>
      <c r="M7" s="141"/>
    </row>
    <row r="8" spans="1:20" s="22" customFormat="1" ht="15" customHeight="1" x14ac:dyDescent="0.2">
      <c r="A8" s="126"/>
      <c r="B8" s="41" t="s">
        <v>57</v>
      </c>
      <c r="C8" s="43">
        <v>50564.583798000036</v>
      </c>
      <c r="D8" s="43">
        <v>73470.268924999982</v>
      </c>
      <c r="E8" s="43">
        <v>70526.859337999995</v>
      </c>
      <c r="F8" s="57">
        <f>E8/$E$7*100</f>
        <v>55.376039862043527</v>
      </c>
      <c r="G8" s="58">
        <f>E8-C8</f>
        <v>19962.275539999959</v>
      </c>
      <c r="H8" s="59">
        <f>(G8/C8)*100</f>
        <v>39.478769606305988</v>
      </c>
      <c r="I8" s="59"/>
      <c r="J8" s="43">
        <v>50564.583798000036</v>
      </c>
      <c r="K8" s="43">
        <v>70526.859337999995</v>
      </c>
      <c r="L8" s="57">
        <f>K8/$K$7*100</f>
        <v>55.376039862043527</v>
      </c>
      <c r="M8" s="141"/>
      <c r="N8" s="141"/>
      <c r="O8" s="141"/>
      <c r="P8" s="141"/>
      <c r="Q8" s="141"/>
      <c r="R8" s="141"/>
      <c r="S8" s="144"/>
      <c r="T8" s="143"/>
    </row>
    <row r="9" spans="1:20" s="22" customFormat="1" ht="15" customHeight="1" x14ac:dyDescent="0.2">
      <c r="A9" s="126"/>
      <c r="B9" s="41" t="s">
        <v>58</v>
      </c>
      <c r="C9" s="43">
        <v>9759.3418159999874</v>
      </c>
      <c r="D9" s="43">
        <v>7930.4526620000033</v>
      </c>
      <c r="E9" s="43">
        <v>8126.8415550000009</v>
      </c>
      <c r="F9" s="57">
        <f t="shared" ref="F9:F25" si="3">E9/$E$7*100</f>
        <v>6.3810058483593028</v>
      </c>
      <c r="G9" s="58">
        <f t="shared" ref="G9:G25" si="4">E9-C9</f>
        <v>-1632.5002609999865</v>
      </c>
      <c r="H9" s="59">
        <f t="shared" ref="H9:H25" si="5">(G9/C9)*100</f>
        <v>-16.727565155301541</v>
      </c>
      <c r="I9" s="59"/>
      <c r="J9" s="43">
        <v>9759.3418159999874</v>
      </c>
      <c r="K9" s="43">
        <v>8126.8415550000009</v>
      </c>
      <c r="L9" s="57">
        <f t="shared" ref="L9:L25" si="6">K9/$K$7*100</f>
        <v>6.3810058483593028</v>
      </c>
      <c r="M9" s="141"/>
      <c r="N9" s="141"/>
      <c r="O9" s="141"/>
      <c r="P9" s="141"/>
      <c r="Q9" s="141"/>
      <c r="R9" s="141"/>
      <c r="S9" s="144"/>
      <c r="T9" s="143"/>
    </row>
    <row r="10" spans="1:20" s="22" customFormat="1" ht="15" customHeight="1" x14ac:dyDescent="0.2">
      <c r="A10" s="126"/>
      <c r="B10" s="41" t="s">
        <v>163</v>
      </c>
      <c r="C10" s="43">
        <v>5868.1967189999968</v>
      </c>
      <c r="D10" s="43">
        <v>7185.2665509999997</v>
      </c>
      <c r="E10" s="43">
        <v>6631.346276000002</v>
      </c>
      <c r="F10" s="57">
        <f t="shared" si="3"/>
        <v>5.2067779448238172</v>
      </c>
      <c r="G10" s="58">
        <f t="shared" si="4"/>
        <v>763.14955700000519</v>
      </c>
      <c r="H10" s="59">
        <f t="shared" si="5"/>
        <v>13.004839366224486</v>
      </c>
      <c r="I10" s="59"/>
      <c r="J10" s="43">
        <v>5868.1967189999968</v>
      </c>
      <c r="K10" s="43">
        <v>6631.346276000002</v>
      </c>
      <c r="L10" s="57">
        <f t="shared" si="6"/>
        <v>5.2067779448238172</v>
      </c>
      <c r="M10" s="141"/>
      <c r="N10" s="141"/>
      <c r="O10" s="141"/>
      <c r="P10" s="141"/>
      <c r="Q10" s="141"/>
      <c r="R10" s="141"/>
      <c r="S10" s="144"/>
      <c r="T10" s="143"/>
    </row>
    <row r="11" spans="1:20" s="22" customFormat="1" ht="15" customHeight="1" x14ac:dyDescent="0.2">
      <c r="A11" s="126"/>
      <c r="B11" s="41" t="s">
        <v>62</v>
      </c>
      <c r="C11" s="43">
        <v>4241.7066320000022</v>
      </c>
      <c r="D11" s="43">
        <v>6129.7035679999954</v>
      </c>
      <c r="E11" s="43">
        <v>5775.3648430000021</v>
      </c>
      <c r="F11" s="57">
        <f t="shared" si="3"/>
        <v>4.5346813507048518</v>
      </c>
      <c r="G11" s="58">
        <f t="shared" si="4"/>
        <v>1533.6582109999999</v>
      </c>
      <c r="H11" s="59">
        <f t="shared" si="5"/>
        <v>36.156630904878647</v>
      </c>
      <c r="I11" s="59"/>
      <c r="J11" s="43">
        <v>4241.7066320000022</v>
      </c>
      <c r="K11" s="43">
        <v>5775.3648430000021</v>
      </c>
      <c r="L11" s="57">
        <f t="shared" si="6"/>
        <v>4.5346813507048518</v>
      </c>
      <c r="M11" s="141"/>
      <c r="N11" s="132"/>
      <c r="O11" s="132"/>
      <c r="P11" s="132"/>
      <c r="Q11" s="132"/>
      <c r="R11" s="132"/>
      <c r="S11" s="144"/>
      <c r="T11" s="143"/>
    </row>
    <row r="12" spans="1:20" s="22" customFormat="1" ht="15" customHeight="1" x14ac:dyDescent="0.2">
      <c r="A12" s="126"/>
      <c r="B12" s="41" t="s">
        <v>60</v>
      </c>
      <c r="C12" s="43">
        <v>5006.3183830000044</v>
      </c>
      <c r="D12" s="43">
        <v>5960.0400849999996</v>
      </c>
      <c r="E12" s="43">
        <v>5276.5675700000002</v>
      </c>
      <c r="F12" s="57">
        <f t="shared" si="3"/>
        <v>4.1430374021156897</v>
      </c>
      <c r="G12" s="58">
        <f t="shared" si="4"/>
        <v>270.2491869999958</v>
      </c>
      <c r="H12" s="59">
        <f t="shared" si="5"/>
        <v>5.39816220873373</v>
      </c>
      <c r="I12" s="59"/>
      <c r="J12" s="43">
        <v>5006.3183830000044</v>
      </c>
      <c r="K12" s="43">
        <v>5276.5675700000002</v>
      </c>
      <c r="L12" s="57">
        <f t="shared" si="6"/>
        <v>4.1430374021156897</v>
      </c>
      <c r="M12" s="141"/>
      <c r="N12" s="141"/>
      <c r="O12" s="141"/>
      <c r="P12" s="141"/>
      <c r="Q12" s="141"/>
      <c r="R12" s="141"/>
      <c r="S12" s="144"/>
      <c r="T12" s="143"/>
    </row>
    <row r="13" spans="1:20" s="22" customFormat="1" ht="15" customHeight="1" x14ac:dyDescent="0.2">
      <c r="A13" s="126"/>
      <c r="B13" s="41" t="s">
        <v>162</v>
      </c>
      <c r="C13" s="43">
        <v>5503.5665000000045</v>
      </c>
      <c r="D13" s="43">
        <v>5693.8675330000005</v>
      </c>
      <c r="E13" s="43">
        <v>5071.907939000007</v>
      </c>
      <c r="F13" s="57">
        <f t="shared" si="3"/>
        <v>3.9823434481981876</v>
      </c>
      <c r="G13" s="58">
        <f t="shared" si="4"/>
        <v>-431.65856099999746</v>
      </c>
      <c r="H13" s="59">
        <f t="shared" si="5"/>
        <v>-7.8432514806534472</v>
      </c>
      <c r="I13" s="59"/>
      <c r="J13" s="43">
        <v>5503.5665000000045</v>
      </c>
      <c r="K13" s="43">
        <v>5071.907939000007</v>
      </c>
      <c r="L13" s="57">
        <f t="shared" si="6"/>
        <v>3.9823434481981876</v>
      </c>
      <c r="M13" s="141"/>
      <c r="N13" s="132"/>
      <c r="O13" s="132"/>
      <c r="P13" s="132"/>
      <c r="Q13" s="132"/>
      <c r="R13" s="132"/>
      <c r="S13" s="144"/>
      <c r="T13" s="143"/>
    </row>
    <row r="14" spans="1:20" s="22" customFormat="1" ht="15" customHeight="1" x14ac:dyDescent="0.2">
      <c r="A14" s="126"/>
      <c r="B14" s="41" t="s">
        <v>61</v>
      </c>
      <c r="C14" s="43">
        <v>2752.0119079999999</v>
      </c>
      <c r="D14" s="43">
        <v>3343.0519729999978</v>
      </c>
      <c r="E14" s="43">
        <v>3206.0109599999996</v>
      </c>
      <c r="F14" s="57">
        <f t="shared" si="3"/>
        <v>2.5172847959706552</v>
      </c>
      <c r="G14" s="58">
        <f t="shared" si="4"/>
        <v>453.99905199999966</v>
      </c>
      <c r="H14" s="59">
        <f t="shared" si="5"/>
        <v>16.496987192542324</v>
      </c>
      <c r="I14" s="59"/>
      <c r="J14" s="43">
        <v>2752.0119079999999</v>
      </c>
      <c r="K14" s="43">
        <v>3206.0109599999996</v>
      </c>
      <c r="L14" s="57">
        <f t="shared" si="6"/>
        <v>2.5172847959706552</v>
      </c>
      <c r="M14" s="141"/>
      <c r="N14" s="95"/>
      <c r="O14" s="95"/>
      <c r="P14" s="95"/>
      <c r="Q14" s="95"/>
      <c r="R14" s="95"/>
      <c r="S14" s="144"/>
      <c r="T14" s="143"/>
    </row>
    <row r="15" spans="1:20" s="22" customFormat="1" ht="15" customHeight="1" x14ac:dyDescent="0.2">
      <c r="A15" s="126"/>
      <c r="B15" s="41" t="s">
        <v>68</v>
      </c>
      <c r="C15" s="43">
        <v>3288.1308599999998</v>
      </c>
      <c r="D15" s="43">
        <v>3318.4313150000012</v>
      </c>
      <c r="E15" s="43">
        <v>3157.8351479999992</v>
      </c>
      <c r="F15" s="57">
        <f t="shared" si="3"/>
        <v>2.4794582755394394</v>
      </c>
      <c r="G15" s="58">
        <f t="shared" si="4"/>
        <v>-130.29571200000055</v>
      </c>
      <c r="H15" s="59">
        <f t="shared" si="5"/>
        <v>-3.9626072546273461</v>
      </c>
      <c r="I15" s="59"/>
      <c r="J15" s="43">
        <v>3288.1308599999998</v>
      </c>
      <c r="K15" s="43">
        <v>3157.8351479999992</v>
      </c>
      <c r="L15" s="57">
        <f t="shared" si="6"/>
        <v>2.4794582755394394</v>
      </c>
      <c r="M15" s="141"/>
      <c r="N15" s="161"/>
      <c r="O15" s="161"/>
      <c r="P15" s="161"/>
      <c r="Q15" s="161"/>
      <c r="R15" s="161"/>
      <c r="S15" s="144"/>
      <c r="T15" s="143"/>
    </row>
    <row r="16" spans="1:20" s="22" customFormat="1" ht="15" customHeight="1" x14ac:dyDescent="0.2">
      <c r="A16" s="128"/>
      <c r="B16" s="41" t="s">
        <v>66</v>
      </c>
      <c r="C16" s="43">
        <v>2147.419389000001</v>
      </c>
      <c r="D16" s="43">
        <v>2078.4257780000007</v>
      </c>
      <c r="E16" s="43">
        <v>1896.6356290000003</v>
      </c>
      <c r="F16" s="57">
        <f t="shared" si="3"/>
        <v>1.4891939210270015</v>
      </c>
      <c r="G16" s="58">
        <f t="shared" si="4"/>
        <v>-250.78376000000071</v>
      </c>
      <c r="H16" s="59">
        <f t="shared" si="5"/>
        <v>-11.67837830302838</v>
      </c>
      <c r="I16" s="59"/>
      <c r="J16" s="43">
        <v>2147.419389000001</v>
      </c>
      <c r="K16" s="43">
        <v>1896.6356290000003</v>
      </c>
      <c r="L16" s="57">
        <f t="shared" si="6"/>
        <v>1.4891939210270015</v>
      </c>
      <c r="M16" s="141"/>
      <c r="N16" s="95"/>
      <c r="O16" s="95"/>
      <c r="P16" s="95"/>
      <c r="Q16" s="95"/>
      <c r="R16" s="95"/>
      <c r="S16" s="144"/>
      <c r="T16" s="143"/>
    </row>
    <row r="17" spans="1:21" s="22" customFormat="1" ht="15" customHeight="1" x14ac:dyDescent="0.2">
      <c r="A17" s="128"/>
      <c r="B17" s="41" t="s">
        <v>164</v>
      </c>
      <c r="C17" s="43">
        <v>2150.7625160000011</v>
      </c>
      <c r="D17" s="43">
        <v>2748.952023000003</v>
      </c>
      <c r="E17" s="43">
        <v>1879.8579719999987</v>
      </c>
      <c r="F17" s="57">
        <f t="shared" si="3"/>
        <v>1.476020497291072</v>
      </c>
      <c r="G17" s="58">
        <f t="shared" si="4"/>
        <v>-270.90454400000249</v>
      </c>
      <c r="H17" s="59">
        <f t="shared" si="5"/>
        <v>-12.595744159789065</v>
      </c>
      <c r="I17" s="59"/>
      <c r="J17" s="43">
        <v>2150.7625160000011</v>
      </c>
      <c r="K17" s="43">
        <v>1879.8579719999987</v>
      </c>
      <c r="L17" s="57">
        <f t="shared" si="6"/>
        <v>1.476020497291072</v>
      </c>
      <c r="M17" s="141"/>
      <c r="N17" s="95"/>
      <c r="O17" s="95"/>
      <c r="P17" s="95"/>
      <c r="Q17" s="95"/>
      <c r="R17" s="95"/>
      <c r="S17" s="144"/>
      <c r="T17" s="143"/>
    </row>
    <row r="18" spans="1:21" s="22" customFormat="1" ht="15" customHeight="1" x14ac:dyDescent="0.2">
      <c r="A18" s="126"/>
      <c r="B18" s="41" t="s">
        <v>165</v>
      </c>
      <c r="C18" s="43">
        <v>1343.8109699999998</v>
      </c>
      <c r="D18" s="43">
        <v>1692.5348120000033</v>
      </c>
      <c r="E18" s="43">
        <v>1531.8878680000018</v>
      </c>
      <c r="F18" s="57">
        <f t="shared" si="3"/>
        <v>1.2028025129546991</v>
      </c>
      <c r="G18" s="58">
        <f t="shared" si="4"/>
        <v>188.07689800000207</v>
      </c>
      <c r="H18" s="59">
        <f t="shared" si="5"/>
        <v>13.995785285187997</v>
      </c>
      <c r="I18" s="59"/>
      <c r="J18" s="43">
        <v>1343.8109699999998</v>
      </c>
      <c r="K18" s="43">
        <v>1531.8878680000018</v>
      </c>
      <c r="L18" s="57">
        <f t="shared" si="6"/>
        <v>1.2028025129546991</v>
      </c>
      <c r="M18" s="141"/>
      <c r="N18" s="141"/>
      <c r="O18" s="141"/>
      <c r="P18" s="141"/>
      <c r="Q18" s="141"/>
      <c r="R18" s="141"/>
      <c r="S18" s="144"/>
      <c r="T18" s="143"/>
    </row>
    <row r="19" spans="1:21" s="22" customFormat="1" ht="15" customHeight="1" x14ac:dyDescent="0.2">
      <c r="A19" s="126"/>
      <c r="B19" s="41" t="s">
        <v>64</v>
      </c>
      <c r="C19" s="43">
        <v>1374.966496999999</v>
      </c>
      <c r="D19" s="43">
        <v>1482.5464520000005</v>
      </c>
      <c r="E19" s="43">
        <v>1514.7495929999998</v>
      </c>
      <c r="F19" s="57">
        <f t="shared" si="3"/>
        <v>1.1893459404024114</v>
      </c>
      <c r="G19" s="58">
        <f t="shared" si="4"/>
        <v>139.7830960000008</v>
      </c>
      <c r="H19" s="59">
        <f t="shared" si="5"/>
        <v>10.166291055454051</v>
      </c>
      <c r="I19" s="59"/>
      <c r="J19" s="43">
        <v>1374.966496999999</v>
      </c>
      <c r="K19" s="43">
        <v>1514.7495929999998</v>
      </c>
      <c r="L19" s="57">
        <f t="shared" si="6"/>
        <v>1.1893459404024114</v>
      </c>
      <c r="M19" s="141"/>
      <c r="N19" s="95"/>
      <c r="O19" s="95"/>
      <c r="P19" s="95"/>
      <c r="Q19" s="95"/>
      <c r="R19" s="95"/>
      <c r="S19" s="144"/>
      <c r="T19" s="143"/>
    </row>
    <row r="20" spans="1:21" s="22" customFormat="1" ht="15" customHeight="1" x14ac:dyDescent="0.2">
      <c r="A20" s="126"/>
      <c r="B20" s="41" t="s">
        <v>59</v>
      </c>
      <c r="C20" s="43">
        <v>1307.1645959999998</v>
      </c>
      <c r="D20" s="43">
        <v>1409.6582389999992</v>
      </c>
      <c r="E20" s="43">
        <v>1487.5012020000008</v>
      </c>
      <c r="F20" s="57">
        <f t="shared" si="3"/>
        <v>1.1679511413094723</v>
      </c>
      <c r="G20" s="58">
        <f t="shared" si="4"/>
        <v>180.33660600000098</v>
      </c>
      <c r="H20" s="59">
        <f t="shared" si="5"/>
        <v>13.796013642952198</v>
      </c>
      <c r="I20" s="59"/>
      <c r="J20" s="43">
        <v>1307.1645959999998</v>
      </c>
      <c r="K20" s="43">
        <v>1487.5012020000008</v>
      </c>
      <c r="L20" s="57">
        <f t="shared" si="6"/>
        <v>1.1679511413094723</v>
      </c>
      <c r="M20" s="141"/>
      <c r="N20" s="95"/>
      <c r="O20" s="95"/>
      <c r="P20" s="95"/>
      <c r="Q20" s="95"/>
      <c r="R20" s="95"/>
      <c r="S20" s="144"/>
      <c r="T20" s="143"/>
    </row>
    <row r="21" spans="1:21" s="22" customFormat="1" ht="15" customHeight="1" x14ac:dyDescent="0.2">
      <c r="A21" s="126"/>
      <c r="B21" s="41" t="s">
        <v>67</v>
      </c>
      <c r="C21" s="43">
        <v>1001.1980639999997</v>
      </c>
      <c r="D21" s="43">
        <v>1418.8609280000007</v>
      </c>
      <c r="E21" s="43">
        <v>1305.8663409999995</v>
      </c>
      <c r="F21" s="57">
        <f t="shared" si="3"/>
        <v>1.0253356980941608</v>
      </c>
      <c r="G21" s="58">
        <f t="shared" si="4"/>
        <v>304.66827699999976</v>
      </c>
      <c r="H21" s="59">
        <f t="shared" si="5"/>
        <v>30.430370168993843</v>
      </c>
      <c r="I21" s="59"/>
      <c r="J21" s="43">
        <v>1001.1980639999997</v>
      </c>
      <c r="K21" s="43">
        <v>1305.8663409999995</v>
      </c>
      <c r="L21" s="57">
        <f t="shared" si="6"/>
        <v>1.0253356980941608</v>
      </c>
      <c r="M21" s="141"/>
      <c r="N21" s="95"/>
      <c r="O21" s="95"/>
      <c r="P21" s="95"/>
      <c r="Q21" s="95"/>
      <c r="R21" s="95"/>
      <c r="S21" s="144"/>
      <c r="T21" s="143"/>
    </row>
    <row r="22" spans="1:21" s="22" customFormat="1" ht="15" customHeight="1" x14ac:dyDescent="0.2">
      <c r="A22" s="126"/>
      <c r="B22" s="41" t="s">
        <v>69</v>
      </c>
      <c r="C22" s="43">
        <v>1333.8073019999993</v>
      </c>
      <c r="D22" s="43">
        <v>1180.4878450000003</v>
      </c>
      <c r="E22" s="43">
        <v>1246.345865</v>
      </c>
      <c r="F22" s="57">
        <f t="shared" si="3"/>
        <v>0.97860161291694248</v>
      </c>
      <c r="G22" s="58">
        <f t="shared" si="4"/>
        <v>-87.46143699999925</v>
      </c>
      <c r="H22" s="59">
        <f t="shared" si="5"/>
        <v>-6.557276817187442</v>
      </c>
      <c r="I22" s="59"/>
      <c r="J22" s="43">
        <v>1333.8073019999993</v>
      </c>
      <c r="K22" s="43">
        <v>1246.345865</v>
      </c>
      <c r="L22" s="57">
        <f t="shared" si="6"/>
        <v>0.97860161291694248</v>
      </c>
      <c r="M22" s="141"/>
      <c r="N22" s="95"/>
      <c r="O22" s="95"/>
      <c r="P22" s="95"/>
      <c r="Q22" s="95"/>
      <c r="R22" s="95"/>
      <c r="S22" s="144"/>
      <c r="T22" s="143"/>
    </row>
    <row r="23" spans="1:21" s="22" customFormat="1" ht="15" customHeight="1" x14ac:dyDescent="0.2">
      <c r="A23" s="126"/>
      <c r="B23" s="41" t="s">
        <v>65</v>
      </c>
      <c r="C23" s="43">
        <v>1067.0990330000002</v>
      </c>
      <c r="D23" s="43">
        <v>1176.9254969999997</v>
      </c>
      <c r="E23" s="43">
        <v>1080.964332</v>
      </c>
      <c r="F23" s="57">
        <f t="shared" si="3"/>
        <v>0.84874790257428689</v>
      </c>
      <c r="G23" s="58">
        <f t="shared" si="4"/>
        <v>13.865298999999823</v>
      </c>
      <c r="H23" s="59">
        <f t="shared" si="5"/>
        <v>1.2993451002405529</v>
      </c>
      <c r="I23" s="59"/>
      <c r="J23" s="43">
        <v>1067.0990330000002</v>
      </c>
      <c r="K23" s="43">
        <v>1080.964332</v>
      </c>
      <c r="L23" s="57">
        <f t="shared" si="6"/>
        <v>0.84874790257428689</v>
      </c>
      <c r="M23" s="141"/>
      <c r="N23" s="132"/>
      <c r="O23" s="132"/>
      <c r="P23" s="132"/>
      <c r="Q23" s="132"/>
      <c r="R23" s="132"/>
      <c r="S23" s="144"/>
      <c r="T23" s="143"/>
    </row>
    <row r="24" spans="1:21" s="22" customFormat="1" ht="15" customHeight="1" x14ac:dyDescent="0.2">
      <c r="A24" s="126"/>
      <c r="B24" s="41" t="s">
        <v>70</v>
      </c>
      <c r="C24" s="43">
        <v>637.08183299999985</v>
      </c>
      <c r="D24" s="43">
        <v>808.48612900000012</v>
      </c>
      <c r="E24" s="43">
        <v>888.97892800000011</v>
      </c>
      <c r="F24" s="57">
        <f t="shared" si="3"/>
        <v>0.69800545516310164</v>
      </c>
      <c r="G24" s="58">
        <f t="shared" si="4"/>
        <v>251.89709500000026</v>
      </c>
      <c r="H24" s="59">
        <f t="shared" si="5"/>
        <v>39.53920547597852</v>
      </c>
      <c r="I24" s="59"/>
      <c r="J24" s="43">
        <v>637.08183299999985</v>
      </c>
      <c r="K24" s="43">
        <v>888.97892800000011</v>
      </c>
      <c r="L24" s="57">
        <f t="shared" si="6"/>
        <v>0.69800545516310164</v>
      </c>
      <c r="M24" s="141"/>
      <c r="N24" s="132"/>
      <c r="O24" s="132"/>
      <c r="P24" s="132"/>
      <c r="Q24" s="132"/>
      <c r="R24" s="132"/>
      <c r="S24" s="144"/>
      <c r="T24" s="143"/>
    </row>
    <row r="25" spans="1:21" s="22" customFormat="1" ht="15" customHeight="1" x14ac:dyDescent="0.2">
      <c r="A25" s="126"/>
      <c r="B25" s="41" t="s">
        <v>71</v>
      </c>
      <c r="C25" s="43">
        <v>247.13927799999982</v>
      </c>
      <c r="D25" s="43">
        <v>277.35632600000014</v>
      </c>
      <c r="E25" s="43">
        <v>294.98004500000008</v>
      </c>
      <c r="F25" s="57">
        <f t="shared" si="3"/>
        <v>0.23161142979786944</v>
      </c>
      <c r="G25" s="58">
        <f t="shared" si="4"/>
        <v>47.840767000000255</v>
      </c>
      <c r="H25" s="59">
        <f t="shared" si="5"/>
        <v>19.357816121806543</v>
      </c>
      <c r="I25" s="59"/>
      <c r="J25" s="43">
        <v>247.13927799999982</v>
      </c>
      <c r="K25" s="43">
        <v>294.98004500000008</v>
      </c>
      <c r="L25" s="57">
        <f t="shared" si="6"/>
        <v>0.23161142979786944</v>
      </c>
      <c r="M25" s="141"/>
      <c r="N25" s="132"/>
      <c r="O25" s="132"/>
      <c r="P25" s="132"/>
      <c r="Q25" s="132"/>
      <c r="R25" s="132"/>
      <c r="S25" s="144"/>
      <c r="T25" s="143"/>
    </row>
    <row r="26" spans="1:21" s="79" customFormat="1" ht="15" customHeight="1" x14ac:dyDescent="0.2">
      <c r="A26" s="126"/>
      <c r="B26" s="41" t="s">
        <v>63</v>
      </c>
      <c r="C26" s="43">
        <v>4538.0666480000118</v>
      </c>
      <c r="D26" s="43">
        <v>5618.2678139999989</v>
      </c>
      <c r="E26" s="43">
        <v>6459.3811619999988</v>
      </c>
      <c r="F26" s="57">
        <f>E26/$E$7*100</f>
        <v>5.0717549607135037</v>
      </c>
      <c r="G26" s="58">
        <f>E26-C26</f>
        <v>1921.314513999987</v>
      </c>
      <c r="H26" s="59">
        <f>(G26/C26)*100</f>
        <v>42.337732409609643</v>
      </c>
      <c r="I26" s="59"/>
      <c r="J26" s="43">
        <v>4538.0666480000118</v>
      </c>
      <c r="K26" s="43">
        <v>6459.3811619999988</v>
      </c>
      <c r="L26" s="57">
        <f>K26/$K$7*100</f>
        <v>5.0717549607135037</v>
      </c>
      <c r="M26" s="141"/>
      <c r="S26" s="144"/>
      <c r="T26" s="143"/>
    </row>
    <row r="27" spans="1:21" s="22" customFormat="1" ht="6" customHeight="1" x14ac:dyDescent="0.2">
      <c r="A27" s="126"/>
      <c r="B27" s="41"/>
      <c r="C27" s="158"/>
      <c r="D27" s="158"/>
      <c r="E27" s="158"/>
      <c r="F27" s="57"/>
      <c r="G27" s="58"/>
      <c r="H27" s="59"/>
      <c r="I27" s="59"/>
      <c r="J27" s="158"/>
      <c r="K27" s="158"/>
      <c r="L27" s="57"/>
    </row>
    <row r="28" spans="1:21" s="23" customFormat="1" ht="15" customHeight="1" x14ac:dyDescent="0.2">
      <c r="A28" s="60" t="s">
        <v>53</v>
      </c>
      <c r="B28" s="61"/>
      <c r="C28" s="61">
        <f>SUM(C29:C35)</f>
        <v>9120.7105670000019</v>
      </c>
      <c r="D28" s="61">
        <f t="shared" ref="D28:E28" si="7">SUM(D29:D35)</f>
        <v>9793.7375849999989</v>
      </c>
      <c r="E28" s="61">
        <f t="shared" si="7"/>
        <v>8878.1139170000024</v>
      </c>
      <c r="F28" s="62">
        <f>E28/$E$5*100</f>
        <v>6.0448786546273148</v>
      </c>
      <c r="G28" s="63">
        <f>E28-C28</f>
        <v>-242.5966499999995</v>
      </c>
      <c r="H28" s="64">
        <f>(G28/C28)*100</f>
        <v>-2.659843750307656</v>
      </c>
      <c r="I28" s="64"/>
      <c r="J28" s="61">
        <f>SUM(J29:J35)</f>
        <v>9120.7105670000019</v>
      </c>
      <c r="K28" s="61">
        <f t="shared" ref="K28" si="8">SUM(K29:K35)</f>
        <v>8878.1139170000024</v>
      </c>
      <c r="L28" s="62">
        <f>K28/$K$5*100</f>
        <v>6.0448786546273148</v>
      </c>
      <c r="M28" s="22"/>
      <c r="N28" s="95"/>
      <c r="O28" s="95"/>
      <c r="P28" s="95"/>
      <c r="Q28" s="95"/>
      <c r="R28" s="95"/>
    </row>
    <row r="29" spans="1:21" s="77" customFormat="1" ht="15" customHeight="1" x14ac:dyDescent="0.2">
      <c r="A29" s="129"/>
      <c r="B29" s="42" t="s">
        <v>166</v>
      </c>
      <c r="C29" s="43">
        <v>6687.0618710000017</v>
      </c>
      <c r="D29" s="43">
        <v>7505.2938080000004</v>
      </c>
      <c r="E29" s="43">
        <v>6530.0130590000008</v>
      </c>
      <c r="F29" s="78">
        <f>E29/$E$28*100</f>
        <v>73.55180526008111</v>
      </c>
      <c r="G29" s="130">
        <f>E29-C29</f>
        <v>-157.04881200000091</v>
      </c>
      <c r="H29" s="131">
        <f>(G29/C29)*100</f>
        <v>-2.3485473146447111</v>
      </c>
      <c r="I29" s="131"/>
      <c r="J29" s="43">
        <v>6687.0618710000017</v>
      </c>
      <c r="K29" s="43">
        <v>6530.0130590000008</v>
      </c>
      <c r="L29" s="78">
        <f>K29/$K$28*100</f>
        <v>73.55180526008111</v>
      </c>
      <c r="M29" s="141"/>
      <c r="N29" s="95"/>
      <c r="O29" s="95"/>
      <c r="P29" s="95"/>
      <c r="Q29" s="95"/>
      <c r="R29" s="95"/>
      <c r="S29" s="133"/>
      <c r="T29" s="133"/>
      <c r="U29" s="133"/>
    </row>
    <row r="30" spans="1:21" s="22" customFormat="1" ht="15" customHeight="1" x14ac:dyDescent="0.2">
      <c r="A30" s="126"/>
      <c r="B30" s="41" t="s">
        <v>74</v>
      </c>
      <c r="C30" s="43">
        <v>356.59292599999998</v>
      </c>
      <c r="D30" s="43">
        <v>426.00964099999982</v>
      </c>
      <c r="E30" s="43">
        <v>493.86924899999991</v>
      </c>
      <c r="F30" s="57">
        <f t="shared" ref="F30:F34" si="9">E30/$E$28*100</f>
        <v>5.562772156531226</v>
      </c>
      <c r="G30" s="58">
        <f t="shared" ref="G30:G35" si="10">E30-C30</f>
        <v>137.27632299999993</v>
      </c>
      <c r="H30" s="59">
        <f t="shared" ref="H30:H35" si="11">(G30/C30)*100</f>
        <v>38.496647855543813</v>
      </c>
      <c r="I30" s="59"/>
      <c r="J30" s="43">
        <v>356.59292599999998</v>
      </c>
      <c r="K30" s="43">
        <v>493.86924899999991</v>
      </c>
      <c r="L30" s="57">
        <f t="shared" ref="L30:L35" si="12">K30/$K$28*100</f>
        <v>5.562772156531226</v>
      </c>
      <c r="M30" s="141"/>
      <c r="N30" s="76"/>
      <c r="O30" s="76"/>
      <c r="P30" s="76"/>
      <c r="Q30" s="95"/>
      <c r="R30" s="95"/>
      <c r="S30" s="95"/>
      <c r="T30" s="95"/>
      <c r="U30" s="95"/>
    </row>
    <row r="31" spans="1:21" s="22" customFormat="1" ht="15" customHeight="1" x14ac:dyDescent="0.2">
      <c r="A31" s="126"/>
      <c r="B31" s="41" t="s">
        <v>72</v>
      </c>
      <c r="C31" s="43">
        <v>404.88962600000002</v>
      </c>
      <c r="D31" s="43">
        <v>249.75130200000004</v>
      </c>
      <c r="E31" s="43">
        <v>319.21998400000007</v>
      </c>
      <c r="F31" s="57">
        <f t="shared" si="9"/>
        <v>3.5955833297965554</v>
      </c>
      <c r="G31" s="58">
        <f t="shared" si="10"/>
        <v>-85.669641999999953</v>
      </c>
      <c r="H31" s="59">
        <f t="shared" si="11"/>
        <v>-21.158764388791713</v>
      </c>
      <c r="I31" s="59"/>
      <c r="J31" s="43">
        <v>404.88962600000002</v>
      </c>
      <c r="K31" s="43">
        <v>319.21998400000007</v>
      </c>
      <c r="L31" s="57">
        <f t="shared" si="12"/>
        <v>3.5955833297965554</v>
      </c>
      <c r="M31" s="141"/>
      <c r="N31" s="132"/>
      <c r="O31" s="132"/>
      <c r="P31" s="132"/>
      <c r="Q31" s="132"/>
      <c r="R31" s="132"/>
      <c r="S31" s="95"/>
      <c r="T31" s="95"/>
      <c r="U31" s="95"/>
    </row>
    <row r="32" spans="1:21" s="22" customFormat="1" ht="15" customHeight="1" x14ac:dyDescent="0.2">
      <c r="A32" s="126"/>
      <c r="B32" s="41" t="s">
        <v>75</v>
      </c>
      <c r="C32" s="43">
        <v>192.69350499999999</v>
      </c>
      <c r="D32" s="43">
        <v>245.46841899999998</v>
      </c>
      <c r="E32" s="43">
        <v>234.65680699999999</v>
      </c>
      <c r="F32" s="57">
        <f t="shared" si="9"/>
        <v>2.6430929946807069</v>
      </c>
      <c r="G32" s="58">
        <f t="shared" si="10"/>
        <v>41.963301999999999</v>
      </c>
      <c r="H32" s="59">
        <f t="shared" si="11"/>
        <v>21.777227000982727</v>
      </c>
      <c r="I32" s="59"/>
      <c r="J32" s="43">
        <v>192.69350499999999</v>
      </c>
      <c r="K32" s="43">
        <v>234.65680699999999</v>
      </c>
      <c r="L32" s="57">
        <f t="shared" si="12"/>
        <v>2.6430929946807069</v>
      </c>
      <c r="M32" s="141"/>
      <c r="N32" s="95"/>
      <c r="O32" s="95"/>
      <c r="P32" s="95"/>
      <c r="Q32" s="95"/>
      <c r="R32" s="95"/>
      <c r="S32" s="95"/>
      <c r="T32" s="95"/>
      <c r="U32" s="95"/>
    </row>
    <row r="33" spans="1:21" s="22" customFormat="1" ht="15" customHeight="1" x14ac:dyDescent="0.2">
      <c r="A33" s="126"/>
      <c r="B33" s="41" t="s">
        <v>73</v>
      </c>
      <c r="C33" s="43">
        <v>190.18067399999998</v>
      </c>
      <c r="D33" s="43">
        <v>240.03431600000002</v>
      </c>
      <c r="E33" s="43">
        <v>222.87958200000006</v>
      </c>
      <c r="F33" s="57">
        <f t="shared" si="9"/>
        <v>2.5104384116228275</v>
      </c>
      <c r="G33" s="58">
        <f t="shared" si="10"/>
        <v>32.698908000000074</v>
      </c>
      <c r="H33" s="59">
        <f t="shared" si="11"/>
        <v>17.193601911411925</v>
      </c>
      <c r="I33" s="59"/>
      <c r="J33" s="43">
        <v>190.18067399999998</v>
      </c>
      <c r="K33" s="43">
        <v>222.87958200000006</v>
      </c>
      <c r="L33" s="57">
        <f t="shared" si="12"/>
        <v>2.5104384116228275</v>
      </c>
      <c r="M33" s="161"/>
      <c r="N33" s="95"/>
      <c r="O33" s="95"/>
      <c r="P33" s="95"/>
      <c r="Q33" s="95"/>
      <c r="R33" s="95"/>
      <c r="S33" s="132"/>
      <c r="T33" s="95"/>
      <c r="U33" s="95"/>
    </row>
    <row r="34" spans="1:21" s="22" customFormat="1" ht="15" customHeight="1" x14ac:dyDescent="0.2">
      <c r="A34" s="126"/>
      <c r="B34" s="41" t="s">
        <v>76</v>
      </c>
      <c r="C34" s="43">
        <v>51.532117</v>
      </c>
      <c r="D34" s="43">
        <v>47.227479999999993</v>
      </c>
      <c r="E34" s="43">
        <v>41.154817999999999</v>
      </c>
      <c r="F34" s="57">
        <f t="shared" si="9"/>
        <v>0.46355361493161151</v>
      </c>
      <c r="G34" s="58">
        <f t="shared" si="10"/>
        <v>-10.377299000000001</v>
      </c>
      <c r="H34" s="59">
        <f t="shared" si="11"/>
        <v>-20.137536752080262</v>
      </c>
      <c r="I34" s="59"/>
      <c r="J34" s="43">
        <v>51.532117</v>
      </c>
      <c r="K34" s="43">
        <v>41.154817999999999</v>
      </c>
      <c r="L34" s="57">
        <f t="shared" si="12"/>
        <v>0.46355361493161151</v>
      </c>
      <c r="M34" s="141"/>
      <c r="N34" s="132"/>
      <c r="O34" s="132"/>
      <c r="P34" s="132"/>
      <c r="Q34" s="132"/>
      <c r="R34" s="132"/>
      <c r="S34" s="95"/>
      <c r="T34" s="95"/>
      <c r="U34" s="95"/>
    </row>
    <row r="35" spans="1:21" s="79" customFormat="1" ht="15" customHeight="1" x14ac:dyDescent="0.2">
      <c r="A35" s="126"/>
      <c r="B35" s="41" t="s">
        <v>133</v>
      </c>
      <c r="C35" s="43">
        <v>1237.7598479999999</v>
      </c>
      <c r="D35" s="43">
        <v>1079.9526190000001</v>
      </c>
      <c r="E35" s="43">
        <v>1036.3204180000007</v>
      </c>
      <c r="F35" s="57">
        <f>E35/$E$28*100</f>
        <v>11.672754232355953</v>
      </c>
      <c r="G35" s="58">
        <f t="shared" si="10"/>
        <v>-201.43942999999922</v>
      </c>
      <c r="H35" s="59">
        <f t="shared" si="11"/>
        <v>-16.274516444000795</v>
      </c>
      <c r="I35" s="59"/>
      <c r="J35" s="43">
        <v>1237.7598479999999</v>
      </c>
      <c r="K35" s="43">
        <v>1036.3204180000007</v>
      </c>
      <c r="L35" s="57">
        <f t="shared" si="12"/>
        <v>11.672754232355953</v>
      </c>
      <c r="M35" s="141"/>
      <c r="S35" s="95"/>
      <c r="T35" s="132"/>
      <c r="U35" s="132"/>
    </row>
    <row r="36" spans="1:21" s="22" customFormat="1" ht="6" customHeight="1" x14ac:dyDescent="0.2">
      <c r="A36" s="126"/>
      <c r="B36" s="41"/>
      <c r="C36" s="56"/>
      <c r="D36" s="56"/>
      <c r="E36" s="56"/>
      <c r="F36" s="57"/>
      <c r="G36" s="58"/>
      <c r="H36" s="59"/>
      <c r="I36" s="59"/>
      <c r="J36" s="112"/>
      <c r="K36" s="112"/>
      <c r="L36" s="57"/>
    </row>
    <row r="37" spans="1:21" s="23" customFormat="1" ht="15" customHeight="1" x14ac:dyDescent="0.2">
      <c r="A37" s="60" t="s">
        <v>54</v>
      </c>
      <c r="B37" s="61"/>
      <c r="C37" s="61">
        <f>SUM(C38:C44)</f>
        <v>8525.7787789999984</v>
      </c>
      <c r="D37" s="61">
        <f t="shared" ref="D37:E37" si="13">SUM(D38:D44)</f>
        <v>8488.6142109999982</v>
      </c>
      <c r="E37" s="61">
        <f t="shared" si="13"/>
        <v>8757.5407570000007</v>
      </c>
      <c r="F37" s="62">
        <f>E37/$E$5*100</f>
        <v>5.9627835015329893</v>
      </c>
      <c r="G37" s="63">
        <f>E37-C37</f>
        <v>231.76197800000227</v>
      </c>
      <c r="H37" s="64">
        <f>(G37/C37)*100</f>
        <v>2.7183672484073766</v>
      </c>
      <c r="I37" s="64"/>
      <c r="J37" s="61">
        <f>SUM(J38:J44)</f>
        <v>8525.7787789999984</v>
      </c>
      <c r="K37" s="61">
        <f>SUM(K38:K44)</f>
        <v>8757.5407570000007</v>
      </c>
      <c r="L37" s="62">
        <f>K37/$K$5*100</f>
        <v>5.9627835015329893</v>
      </c>
      <c r="M37" s="22"/>
      <c r="N37" s="95"/>
      <c r="O37" s="95"/>
      <c r="P37" s="95"/>
      <c r="Q37" s="95"/>
      <c r="R37" s="95"/>
      <c r="S37" s="95"/>
    </row>
    <row r="38" spans="1:21" s="22" customFormat="1" ht="15" customHeight="1" x14ac:dyDescent="0.2">
      <c r="A38" s="126"/>
      <c r="B38" s="41" t="s">
        <v>79</v>
      </c>
      <c r="C38" s="43">
        <v>5245.29126</v>
      </c>
      <c r="D38" s="43">
        <v>4479.4751049999995</v>
      </c>
      <c r="E38" s="43">
        <v>4973.8341710000004</v>
      </c>
      <c r="F38" s="57">
        <f>E38/$E$37*100</f>
        <v>56.794873229957375</v>
      </c>
      <c r="G38" s="58">
        <f>E38-C38</f>
        <v>-271.45708899999954</v>
      </c>
      <c r="H38" s="59">
        <f>(G38/C38)*100</f>
        <v>-5.1752529181763594</v>
      </c>
      <c r="I38" s="59"/>
      <c r="J38" s="43">
        <v>5245.29126</v>
      </c>
      <c r="K38" s="43">
        <v>4973.8341710000004</v>
      </c>
      <c r="L38" s="57">
        <f>K38/$K$37*100</f>
        <v>56.794873229957375</v>
      </c>
      <c r="M38" s="141"/>
      <c r="N38" s="95"/>
      <c r="O38" s="95"/>
      <c r="P38" s="95"/>
      <c r="Q38" s="76"/>
      <c r="R38" s="76"/>
    </row>
    <row r="39" spans="1:21" s="22" customFormat="1" ht="15" customHeight="1" x14ac:dyDescent="0.2">
      <c r="A39" s="126"/>
      <c r="B39" s="41" t="s">
        <v>132</v>
      </c>
      <c r="C39" s="43">
        <v>633.87602399999992</v>
      </c>
      <c r="D39" s="43">
        <v>2033.0286970000002</v>
      </c>
      <c r="E39" s="43">
        <v>1950.7006150000007</v>
      </c>
      <c r="F39" s="57">
        <f t="shared" ref="F39:F44" si="14">E39/$E$37*100</f>
        <v>22.274525110725676</v>
      </c>
      <c r="G39" s="58">
        <f t="shared" ref="G39:G44" si="15">E39-C39</f>
        <v>1316.8245910000007</v>
      </c>
      <c r="H39" s="59">
        <f t="shared" ref="H39:H44" si="16">(G39/C39)*100</f>
        <v>207.74166258732021</v>
      </c>
      <c r="I39" s="59"/>
      <c r="J39" s="43">
        <v>633.87602399999992</v>
      </c>
      <c r="K39" s="43">
        <v>1950.7006150000007</v>
      </c>
      <c r="L39" s="57">
        <f t="shared" ref="L39:L44" si="17">K39/$K$37*100</f>
        <v>22.274525110725676</v>
      </c>
      <c r="M39" s="141"/>
      <c r="N39" s="95"/>
      <c r="O39" s="95"/>
      <c r="P39" s="95"/>
      <c r="Q39" s="76"/>
      <c r="R39" s="76"/>
    </row>
    <row r="40" spans="1:21" s="22" customFormat="1" ht="15" customHeight="1" x14ac:dyDescent="0.2">
      <c r="A40" s="126"/>
      <c r="B40" s="41" t="s">
        <v>77</v>
      </c>
      <c r="C40" s="43">
        <v>2056.1770489999999</v>
      </c>
      <c r="D40" s="43">
        <v>1426.651908</v>
      </c>
      <c r="E40" s="43">
        <v>1255.0100749999999</v>
      </c>
      <c r="F40" s="57">
        <f t="shared" si="14"/>
        <v>14.330622144086014</v>
      </c>
      <c r="G40" s="58">
        <f t="shared" si="15"/>
        <v>-801.16697399999998</v>
      </c>
      <c r="H40" s="59">
        <f t="shared" si="16"/>
        <v>-38.96390996045983</v>
      </c>
      <c r="I40" s="59"/>
      <c r="J40" s="43">
        <v>2056.1770489999999</v>
      </c>
      <c r="K40" s="43">
        <v>1255.0100749999999</v>
      </c>
      <c r="L40" s="57">
        <f t="shared" si="17"/>
        <v>14.330622144086014</v>
      </c>
      <c r="M40" s="141"/>
      <c r="N40" s="95"/>
      <c r="O40" s="95"/>
      <c r="P40" s="95"/>
      <c r="Q40" s="76"/>
      <c r="R40" s="76"/>
    </row>
    <row r="41" spans="1:21" s="22" customFormat="1" ht="15" customHeight="1" x14ac:dyDescent="0.2">
      <c r="A41" s="126"/>
      <c r="B41" s="41" t="s">
        <v>167</v>
      </c>
      <c r="C41" s="43">
        <v>311.46623599999998</v>
      </c>
      <c r="D41" s="43">
        <v>287.15451900000005</v>
      </c>
      <c r="E41" s="43">
        <v>331.16586599999999</v>
      </c>
      <c r="F41" s="57">
        <f t="shared" si="14"/>
        <v>3.7814938598520982</v>
      </c>
      <c r="G41" s="58">
        <f t="shared" si="15"/>
        <v>19.699630000000013</v>
      </c>
      <c r="H41" s="59">
        <f t="shared" si="16"/>
        <v>6.324804336095041</v>
      </c>
      <c r="I41" s="59"/>
      <c r="J41" s="43">
        <v>311.46623599999998</v>
      </c>
      <c r="K41" s="43">
        <v>331.16586599999999</v>
      </c>
      <c r="L41" s="57">
        <f t="shared" si="17"/>
        <v>3.7814938598520982</v>
      </c>
      <c r="M41" s="141"/>
      <c r="N41" s="95"/>
      <c r="O41" s="95"/>
      <c r="P41" s="95"/>
      <c r="Q41" s="76"/>
      <c r="R41" s="76"/>
    </row>
    <row r="42" spans="1:21" s="22" customFormat="1" ht="15" customHeight="1" x14ac:dyDescent="0.2">
      <c r="A42" s="126"/>
      <c r="B42" s="41" t="s">
        <v>80</v>
      </c>
      <c r="C42" s="43">
        <v>181.720226</v>
      </c>
      <c r="D42" s="43">
        <v>131.822709</v>
      </c>
      <c r="E42" s="43">
        <v>124.87443999999999</v>
      </c>
      <c r="F42" s="57">
        <f t="shared" si="14"/>
        <v>1.4259076088248457</v>
      </c>
      <c r="G42" s="58">
        <f t="shared" si="15"/>
        <v>-56.845786000000004</v>
      </c>
      <c r="H42" s="59">
        <f t="shared" si="16"/>
        <v>-31.282035715716095</v>
      </c>
      <c r="I42" s="59"/>
      <c r="J42" s="43">
        <v>181.720226</v>
      </c>
      <c r="K42" s="43">
        <v>124.87443999999999</v>
      </c>
      <c r="L42" s="57">
        <f t="shared" si="17"/>
        <v>1.4259076088248457</v>
      </c>
      <c r="M42" s="141"/>
      <c r="N42" s="95"/>
      <c r="O42" s="95"/>
      <c r="P42" s="95"/>
      <c r="Q42" s="76"/>
      <c r="R42" s="76"/>
    </row>
    <row r="43" spans="1:21" s="22" customFormat="1" ht="15" customHeight="1" x14ac:dyDescent="0.2">
      <c r="A43" s="126"/>
      <c r="B43" s="41" t="s">
        <v>134</v>
      </c>
      <c r="C43" s="43">
        <v>96.429952000000014</v>
      </c>
      <c r="D43" s="43">
        <v>130.150722</v>
      </c>
      <c r="E43" s="43">
        <v>121.72069499999998</v>
      </c>
      <c r="F43" s="57">
        <f t="shared" si="14"/>
        <v>1.3898958437927595</v>
      </c>
      <c r="G43" s="58">
        <f t="shared" si="15"/>
        <v>25.290742999999964</v>
      </c>
      <c r="H43" s="59">
        <f t="shared" si="16"/>
        <v>26.227061691371535</v>
      </c>
      <c r="I43" s="59"/>
      <c r="J43" s="43">
        <v>96.429952000000014</v>
      </c>
      <c r="K43" s="43">
        <v>121.72069499999998</v>
      </c>
      <c r="L43" s="57">
        <f t="shared" si="17"/>
        <v>1.3898958437927595</v>
      </c>
      <c r="M43" s="141"/>
      <c r="N43" s="95"/>
      <c r="O43" s="95"/>
      <c r="P43" s="95"/>
      <c r="Q43" s="76"/>
      <c r="R43" s="76"/>
    </row>
    <row r="44" spans="1:21" s="79" customFormat="1" ht="15" customHeight="1" x14ac:dyDescent="0.2">
      <c r="A44" s="126"/>
      <c r="B44" s="41" t="s">
        <v>78</v>
      </c>
      <c r="C44" s="43">
        <v>0.81803200000000009</v>
      </c>
      <c r="D44" s="43">
        <v>0.33055100000000004</v>
      </c>
      <c r="E44" s="43">
        <v>0.23489500000000002</v>
      </c>
      <c r="F44" s="57">
        <f t="shared" si="14"/>
        <v>2.6822027612288966E-3</v>
      </c>
      <c r="G44" s="58">
        <f t="shared" si="15"/>
        <v>-0.58313700000000002</v>
      </c>
      <c r="H44" s="59">
        <f t="shared" si="16"/>
        <v>-71.285353140219442</v>
      </c>
      <c r="I44" s="59"/>
      <c r="J44" s="43">
        <v>0.81803200000000009</v>
      </c>
      <c r="K44" s="43">
        <v>0.23489500000000002</v>
      </c>
      <c r="L44" s="57">
        <f t="shared" si="17"/>
        <v>2.6822027612288966E-3</v>
      </c>
      <c r="M44" s="141"/>
      <c r="N44" s="132"/>
      <c r="O44" s="132"/>
      <c r="P44" s="132"/>
      <c r="Q44" s="160"/>
      <c r="R44" s="160"/>
    </row>
    <row r="45" spans="1:21" s="22" customFormat="1" ht="6" customHeight="1" x14ac:dyDescent="0.2">
      <c r="A45" s="126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  <c r="M45" s="178"/>
    </row>
    <row r="46" spans="1:21" s="23" customFormat="1" ht="15" customHeight="1" x14ac:dyDescent="0.2">
      <c r="A46" s="60" t="s">
        <v>55</v>
      </c>
      <c r="B46" s="61"/>
      <c r="C46" s="146">
        <v>1035.18498</v>
      </c>
      <c r="D46" s="146">
        <v>1568.6892879999996</v>
      </c>
      <c r="E46" s="146">
        <v>1874.4732969999993</v>
      </c>
      <c r="F46" s="62">
        <f>E46/$E$5*100</f>
        <v>1.2762804946676132</v>
      </c>
      <c r="G46" s="63">
        <f>E46-C46</f>
        <v>839.28831699999932</v>
      </c>
      <c r="H46" s="64">
        <f>(G46/C46)*100</f>
        <v>81.076168338532057</v>
      </c>
      <c r="I46" s="64"/>
      <c r="J46" s="146">
        <v>1035.18498</v>
      </c>
      <c r="K46" s="146">
        <v>1874.4732969999993</v>
      </c>
      <c r="L46" s="62">
        <f>K46/$K$5*100</f>
        <v>1.2762804946676132</v>
      </c>
      <c r="M46" s="141"/>
      <c r="N46" s="95"/>
      <c r="O46" s="95"/>
      <c r="P46" s="95"/>
      <c r="Q46" s="95"/>
      <c r="R46" s="95"/>
    </row>
    <row r="47" spans="1:21" x14ac:dyDescent="0.2">
      <c r="C47" s="31"/>
      <c r="D47" s="31"/>
      <c r="E47" s="31"/>
      <c r="M47" s="23"/>
      <c r="N47" s="159"/>
      <c r="O47" s="159"/>
      <c r="P47" s="159"/>
      <c r="Q47" s="159"/>
      <c r="R47" s="159"/>
    </row>
    <row r="48" spans="1:21" x14ac:dyDescent="0.2">
      <c r="C48" s="31"/>
      <c r="D48" s="31"/>
      <c r="E48" s="31"/>
      <c r="G48" s="31"/>
      <c r="H48" s="31"/>
      <c r="I48" s="31"/>
      <c r="J48" s="31"/>
      <c r="K48" s="31"/>
      <c r="N48" s="155"/>
      <c r="O48" s="155"/>
      <c r="P48" s="155"/>
      <c r="Q48" s="155"/>
      <c r="R48" s="155"/>
    </row>
    <row r="49" spans="3:11" x14ac:dyDescent="0.2">
      <c r="C49" s="155"/>
      <c r="D49" s="155"/>
      <c r="E49" s="155"/>
      <c r="J49" s="155"/>
      <c r="K49" s="155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0"/>
  <sheetViews>
    <sheetView view="pageBreakPreview" topLeftCell="A16" zoomScaleNormal="100" zoomScaleSheetLayoutView="100" workbookViewId="0">
      <pane xSplit="2" topLeftCell="C1" activePane="topRight" state="frozen"/>
      <selection activeCell="J37" sqref="J37:K37"/>
      <selection pane="topRight" activeCell="J46" sqref="J46:K46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7109375" style="21" bestFit="1" customWidth="1"/>
    <col min="8" max="8" width="11.5703125" style="2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3" width="26.5703125" style="21" customWidth="1"/>
    <col min="14" max="14" width="11.5703125" style="21" bestFit="1" customWidth="1"/>
    <col min="15" max="15" width="11.7109375" style="21" bestFit="1" customWidth="1"/>
    <col min="16" max="16" width="11.5703125" style="21" bestFit="1" customWidth="1"/>
    <col min="17" max="17" width="12.85546875" style="21" bestFit="1" customWidth="1"/>
    <col min="18" max="18" width="13" style="21" bestFit="1" customWidth="1"/>
    <col min="19" max="19" width="51" style="21" customWidth="1"/>
    <col min="20" max="16384" width="9.140625" style="21"/>
  </cols>
  <sheetData>
    <row r="1" spans="1:18" x14ac:dyDescent="0.2">
      <c r="A1" s="97" t="s">
        <v>127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8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N2" s="155"/>
      <c r="O2" s="155"/>
      <c r="P2" s="155"/>
      <c r="Q2" s="155"/>
      <c r="R2" s="155"/>
    </row>
    <row r="3" spans="1:18" s="22" customFormat="1" x14ac:dyDescent="0.2">
      <c r="A3" s="29"/>
      <c r="B3" s="30"/>
      <c r="C3" s="181" t="s">
        <v>121</v>
      </c>
      <c r="D3" s="181"/>
      <c r="E3" s="181"/>
      <c r="F3" s="13"/>
      <c r="G3" s="182" t="s">
        <v>0</v>
      </c>
      <c r="H3" s="182"/>
      <c r="I3" s="14"/>
      <c r="J3" s="181" t="s">
        <v>121</v>
      </c>
      <c r="K3" s="181"/>
      <c r="L3" s="181"/>
      <c r="N3" s="95"/>
      <c r="O3" s="95"/>
      <c r="P3" s="95"/>
      <c r="Q3" s="95"/>
      <c r="R3" s="95"/>
    </row>
    <row r="4" spans="1:18" s="22" customFormat="1" ht="24" x14ac:dyDescent="0.2">
      <c r="A4" s="29"/>
      <c r="B4" s="28" t="s">
        <v>129</v>
      </c>
      <c r="C4" s="17" t="s">
        <v>177</v>
      </c>
      <c r="D4" s="17" t="s">
        <v>174</v>
      </c>
      <c r="E4" s="17" t="s">
        <v>178</v>
      </c>
      <c r="F4" s="18" t="s">
        <v>116</v>
      </c>
      <c r="G4" s="19" t="s">
        <v>128</v>
      </c>
      <c r="H4" s="20" t="s">
        <v>2</v>
      </c>
      <c r="I4" s="20"/>
      <c r="J4" s="17" t="s">
        <v>179</v>
      </c>
      <c r="K4" s="17" t="s">
        <v>180</v>
      </c>
      <c r="L4" s="18" t="s">
        <v>116</v>
      </c>
      <c r="N4" s="95"/>
      <c r="O4" s="95"/>
      <c r="P4" s="95"/>
      <c r="Q4" s="95"/>
      <c r="R4" s="95"/>
    </row>
    <row r="5" spans="1:18" s="22" customFormat="1" ht="15" customHeight="1" x14ac:dyDescent="0.2">
      <c r="A5" s="90" t="s">
        <v>56</v>
      </c>
      <c r="B5" s="85"/>
      <c r="C5" s="85">
        <v>119155.12178199997</v>
      </c>
      <c r="D5" s="85">
        <v>130708.23103499996</v>
      </c>
      <c r="E5" s="85">
        <v>125504.88338299999</v>
      </c>
      <c r="F5" s="89">
        <v>100</v>
      </c>
      <c r="G5" s="88">
        <f>E5-C5</f>
        <v>6349.7616010000202</v>
      </c>
      <c r="H5" s="89">
        <f>(G5/C5)*100</f>
        <v>5.3289875466849121</v>
      </c>
      <c r="I5" s="86"/>
      <c r="J5" s="85">
        <v>119155.12178199997</v>
      </c>
      <c r="K5" s="85">
        <v>125504.88338299999</v>
      </c>
      <c r="L5" s="89">
        <v>100</v>
      </c>
    </row>
    <row r="6" spans="1:18" s="22" customFormat="1" ht="6" customHeight="1" x14ac:dyDescent="0.2">
      <c r="A6" s="126"/>
      <c r="B6" s="127"/>
      <c r="C6" s="116"/>
      <c r="D6" s="116"/>
      <c r="E6" s="116"/>
      <c r="F6" s="117"/>
      <c r="G6" s="118"/>
      <c r="H6" s="119"/>
      <c r="I6" s="119"/>
      <c r="J6" s="116"/>
      <c r="K6" s="116"/>
      <c r="L6" s="117"/>
    </row>
    <row r="7" spans="1:18" s="23" customFormat="1" ht="15" customHeight="1" x14ac:dyDescent="0.2">
      <c r="A7" s="36" t="s">
        <v>52</v>
      </c>
      <c r="B7" s="61"/>
      <c r="C7" s="61">
        <f>SUM(C8:C26)</f>
        <v>101490.44731499997</v>
      </c>
      <c r="D7" s="61">
        <f t="shared" ref="D7:E7" si="0">SUM(D8:D26)</f>
        <v>114591.44507199996</v>
      </c>
      <c r="E7" s="61">
        <f t="shared" si="0"/>
        <v>106921.199729</v>
      </c>
      <c r="F7" s="63">
        <f>E7/$E$5*100</f>
        <v>85.192860107850422</v>
      </c>
      <c r="G7" s="64">
        <f>E7-C7</f>
        <v>5430.7524140000314</v>
      </c>
      <c r="H7" s="64">
        <f>(G7/C7)*100</f>
        <v>5.3509985990547344</v>
      </c>
      <c r="I7" s="61"/>
      <c r="J7" s="61">
        <f t="shared" ref="J7" si="1">SUM(J8:J26)</f>
        <v>101490.44731499997</v>
      </c>
      <c r="K7" s="61">
        <f t="shared" ref="K7" si="2">SUM(K8:K26)</f>
        <v>106921.199729</v>
      </c>
      <c r="L7" s="62">
        <f>K7/$K$5*100</f>
        <v>85.192860107850422</v>
      </c>
      <c r="M7" s="22"/>
      <c r="N7" s="95"/>
      <c r="O7" s="95"/>
      <c r="P7" s="95"/>
      <c r="Q7" s="95"/>
      <c r="R7" s="95"/>
    </row>
    <row r="8" spans="1:18" s="22" customFormat="1" ht="15" customHeight="1" x14ac:dyDescent="0.2">
      <c r="A8" s="126"/>
      <c r="B8" s="41" t="s">
        <v>57</v>
      </c>
      <c r="C8" s="43">
        <v>46319.278447999975</v>
      </c>
      <c r="D8" s="43">
        <v>50669.125979999968</v>
      </c>
      <c r="E8" s="43">
        <v>49521.933146999982</v>
      </c>
      <c r="F8" s="57">
        <f>E8/$E$7*100</f>
        <v>46.316290195505786</v>
      </c>
      <c r="G8" s="58">
        <f>E8-C8</f>
        <v>3202.6546990000061</v>
      </c>
      <c r="H8" s="59">
        <f>(G8/C8)*100</f>
        <v>6.9143017903343305</v>
      </c>
      <c r="I8" s="59"/>
      <c r="J8" s="43">
        <v>46319.278447999975</v>
      </c>
      <c r="K8" s="43">
        <v>49521.933146999982</v>
      </c>
      <c r="L8" s="57">
        <f>K8/$K$7*100</f>
        <v>46.316290195505786</v>
      </c>
      <c r="M8" s="144"/>
      <c r="N8" s="76"/>
      <c r="O8" s="76"/>
      <c r="P8" s="76"/>
      <c r="Q8" s="76"/>
      <c r="R8" s="76"/>
    </row>
    <row r="9" spans="1:18" s="22" customFormat="1" ht="15" customHeight="1" x14ac:dyDescent="0.2">
      <c r="A9" s="126"/>
      <c r="B9" s="41" t="s">
        <v>163</v>
      </c>
      <c r="C9" s="43">
        <v>9610.7601000000013</v>
      </c>
      <c r="D9" s="43">
        <v>11389.091607999993</v>
      </c>
      <c r="E9" s="43">
        <v>11075.747261000006</v>
      </c>
      <c r="F9" s="57">
        <f t="shared" ref="F9:F26" si="3">E9/$E$7*100</f>
        <v>10.358794410343634</v>
      </c>
      <c r="G9" s="58">
        <f t="shared" ref="G9:G26" si="4">E9-C9</f>
        <v>1464.9871610000046</v>
      </c>
      <c r="H9" s="59">
        <f t="shared" ref="H9:H26" si="5">(G9/C9)*100</f>
        <v>15.243197684228996</v>
      </c>
      <c r="I9" s="59"/>
      <c r="J9" s="43">
        <v>9610.7601000000013</v>
      </c>
      <c r="K9" s="43">
        <v>11075.747261000006</v>
      </c>
      <c r="L9" s="57">
        <f t="shared" ref="L9:L26" si="6">K9/$K$7*100</f>
        <v>10.358794410343634</v>
      </c>
      <c r="M9" s="144"/>
      <c r="N9" s="76"/>
      <c r="O9" s="76"/>
      <c r="P9" s="76"/>
      <c r="Q9" s="76"/>
      <c r="R9" s="76"/>
    </row>
    <row r="10" spans="1:18" s="22" customFormat="1" ht="15" customHeight="1" x14ac:dyDescent="0.2">
      <c r="A10" s="126"/>
      <c r="B10" s="41" t="s">
        <v>58</v>
      </c>
      <c r="C10" s="43">
        <v>9108.3556389999994</v>
      </c>
      <c r="D10" s="43">
        <v>8582.8828529999992</v>
      </c>
      <c r="E10" s="43">
        <v>8324.6070609999988</v>
      </c>
      <c r="F10" s="57">
        <f t="shared" si="3"/>
        <v>7.7857404163995128</v>
      </c>
      <c r="G10" s="58">
        <f t="shared" si="4"/>
        <v>-783.74857800000063</v>
      </c>
      <c r="H10" s="59">
        <f t="shared" si="5"/>
        <v>-8.6047208636008836</v>
      </c>
      <c r="I10" s="59"/>
      <c r="J10" s="43">
        <v>9108.3556389999994</v>
      </c>
      <c r="K10" s="43">
        <v>8324.6070609999988</v>
      </c>
      <c r="L10" s="57">
        <f t="shared" si="6"/>
        <v>7.7857404163995128</v>
      </c>
      <c r="M10" s="144"/>
      <c r="N10" s="76"/>
      <c r="O10" s="76"/>
      <c r="P10" s="76"/>
      <c r="Q10" s="76"/>
      <c r="R10" s="76"/>
    </row>
    <row r="11" spans="1:18" s="22" customFormat="1" ht="15" customHeight="1" x14ac:dyDescent="0.2">
      <c r="A11" s="126"/>
      <c r="B11" s="41" t="s">
        <v>162</v>
      </c>
      <c r="C11" s="43">
        <v>7746.9012219999959</v>
      </c>
      <c r="D11" s="43">
        <v>8199.9191300000039</v>
      </c>
      <c r="E11" s="43">
        <v>7905.5525589999979</v>
      </c>
      <c r="F11" s="57">
        <f t="shared" si="3"/>
        <v>7.3938120588220375</v>
      </c>
      <c r="G11" s="58">
        <f t="shared" si="4"/>
        <v>158.65133700000206</v>
      </c>
      <c r="H11" s="59">
        <f t="shared" si="5"/>
        <v>2.047932876044126</v>
      </c>
      <c r="I11" s="59"/>
      <c r="J11" s="43">
        <v>7746.9012219999959</v>
      </c>
      <c r="K11" s="43">
        <v>7905.5525589999979</v>
      </c>
      <c r="L11" s="57">
        <f t="shared" si="6"/>
        <v>7.3938120588220375</v>
      </c>
      <c r="M11" s="144"/>
      <c r="N11" s="76"/>
      <c r="O11" s="76"/>
      <c r="P11" s="76"/>
      <c r="Q11" s="76"/>
      <c r="R11" s="76"/>
    </row>
    <row r="12" spans="1:18" s="22" customFormat="1" ht="15" customHeight="1" x14ac:dyDescent="0.2">
      <c r="A12" s="126"/>
      <c r="B12" s="41" t="s">
        <v>60</v>
      </c>
      <c r="C12" s="43">
        <v>5606.8941550000009</v>
      </c>
      <c r="D12" s="43">
        <v>5927.4516890000014</v>
      </c>
      <c r="E12" s="43">
        <v>5886.0744549999981</v>
      </c>
      <c r="F12" s="57">
        <f t="shared" si="3"/>
        <v>5.5050583700133426</v>
      </c>
      <c r="G12" s="58">
        <f t="shared" si="4"/>
        <v>279.18029999999726</v>
      </c>
      <c r="H12" s="59">
        <f t="shared" si="5"/>
        <v>4.9792325712272563</v>
      </c>
      <c r="I12" s="59"/>
      <c r="J12" s="43">
        <v>5606.8941550000009</v>
      </c>
      <c r="K12" s="43">
        <v>5886.0744549999981</v>
      </c>
      <c r="L12" s="57">
        <f t="shared" si="6"/>
        <v>5.5050583700133426</v>
      </c>
      <c r="M12" s="144"/>
      <c r="N12" s="76"/>
      <c r="O12" s="76"/>
      <c r="P12" s="76"/>
      <c r="Q12" s="76"/>
      <c r="R12" s="76"/>
    </row>
    <row r="13" spans="1:18" s="22" customFormat="1" ht="15" customHeight="1" x14ac:dyDescent="0.2">
      <c r="A13" s="126"/>
      <c r="B13" s="41" t="s">
        <v>59</v>
      </c>
      <c r="C13" s="43">
        <v>4529.6586470000002</v>
      </c>
      <c r="D13" s="43">
        <v>6385.682608000001</v>
      </c>
      <c r="E13" s="43">
        <v>3466.5132360000002</v>
      </c>
      <c r="F13" s="57">
        <f t="shared" si="3"/>
        <v>3.2421196589508394</v>
      </c>
      <c r="G13" s="58">
        <f t="shared" si="4"/>
        <v>-1063.145411</v>
      </c>
      <c r="H13" s="59">
        <f t="shared" si="5"/>
        <v>-23.470762232914012</v>
      </c>
      <c r="I13" s="59"/>
      <c r="J13" s="43">
        <v>4529.6586470000002</v>
      </c>
      <c r="K13" s="43">
        <v>3466.5132360000002</v>
      </c>
      <c r="L13" s="57">
        <f t="shared" si="6"/>
        <v>3.2421196589508394</v>
      </c>
      <c r="M13" s="144"/>
      <c r="N13" s="76"/>
      <c r="O13" s="76"/>
      <c r="P13" s="76"/>
      <c r="Q13" s="76"/>
      <c r="R13" s="76"/>
    </row>
    <row r="14" spans="1:18" s="22" customFormat="1" ht="15" customHeight="1" x14ac:dyDescent="0.2">
      <c r="A14" s="126"/>
      <c r="B14" s="41" t="s">
        <v>62</v>
      </c>
      <c r="C14" s="43">
        <v>2469.0117569999998</v>
      </c>
      <c r="D14" s="43">
        <v>3277.0704160000005</v>
      </c>
      <c r="E14" s="43">
        <v>2975.1443849999996</v>
      </c>
      <c r="F14" s="57">
        <f t="shared" si="3"/>
        <v>2.7825579890056713</v>
      </c>
      <c r="G14" s="58">
        <f t="shared" si="4"/>
        <v>506.13262799999984</v>
      </c>
      <c r="H14" s="59">
        <f t="shared" si="5"/>
        <v>20.499401291429326</v>
      </c>
      <c r="I14" s="59"/>
      <c r="J14" s="43">
        <v>2469.0117569999998</v>
      </c>
      <c r="K14" s="43">
        <v>2975.1443849999996</v>
      </c>
      <c r="L14" s="57">
        <f t="shared" si="6"/>
        <v>2.7825579890056713</v>
      </c>
      <c r="M14" s="144"/>
      <c r="N14" s="95"/>
      <c r="O14" s="95"/>
      <c r="P14" s="95"/>
      <c r="Q14" s="95"/>
      <c r="R14" s="95"/>
    </row>
    <row r="15" spans="1:18" s="22" customFormat="1" ht="15" customHeight="1" x14ac:dyDescent="0.2">
      <c r="A15" s="126"/>
      <c r="B15" s="41" t="s">
        <v>61</v>
      </c>
      <c r="C15" s="43">
        <v>2516.5748389999985</v>
      </c>
      <c r="D15" s="43">
        <v>2981.2399830000022</v>
      </c>
      <c r="E15" s="43">
        <v>2634.6595309999989</v>
      </c>
      <c r="F15" s="57">
        <f t="shared" si="3"/>
        <v>2.4641133261483654</v>
      </c>
      <c r="G15" s="58">
        <f t="shared" si="4"/>
        <v>118.08469200000036</v>
      </c>
      <c r="H15" s="59">
        <f t="shared" si="5"/>
        <v>4.6922781778634963</v>
      </c>
      <c r="I15" s="59"/>
      <c r="J15" s="43">
        <v>2516.5748389999985</v>
      </c>
      <c r="K15" s="43">
        <v>2634.6595309999989</v>
      </c>
      <c r="L15" s="57">
        <f t="shared" si="6"/>
        <v>2.4641133261483654</v>
      </c>
      <c r="M15" s="144"/>
      <c r="N15" s="95"/>
      <c r="O15" s="95"/>
      <c r="P15" s="95"/>
      <c r="Q15" s="95"/>
      <c r="R15" s="95"/>
    </row>
    <row r="16" spans="1:18" s="22" customFormat="1" ht="15" customHeight="1" x14ac:dyDescent="0.2">
      <c r="A16" s="126"/>
      <c r="B16" s="41" t="s">
        <v>165</v>
      </c>
      <c r="C16" s="43">
        <v>2066.9487070000005</v>
      </c>
      <c r="D16" s="43">
        <v>3536.0529280000005</v>
      </c>
      <c r="E16" s="43">
        <v>2547.055521000002</v>
      </c>
      <c r="F16" s="57">
        <f t="shared" si="3"/>
        <v>2.3821800797743666</v>
      </c>
      <c r="G16" s="58">
        <f t="shared" si="4"/>
        <v>480.10681400000158</v>
      </c>
      <c r="H16" s="59">
        <f t="shared" si="5"/>
        <v>23.227804946201864</v>
      </c>
      <c r="I16" s="59"/>
      <c r="J16" s="43">
        <v>2066.9487070000005</v>
      </c>
      <c r="K16" s="43">
        <v>2547.055521000002</v>
      </c>
      <c r="L16" s="57">
        <f t="shared" si="6"/>
        <v>2.3821800797743666</v>
      </c>
      <c r="M16" s="144"/>
      <c r="N16" s="76"/>
      <c r="O16" s="76"/>
      <c r="P16" s="76"/>
      <c r="Q16" s="76"/>
      <c r="R16" s="76"/>
    </row>
    <row r="17" spans="1:22" s="22" customFormat="1" ht="15" customHeight="1" x14ac:dyDescent="0.2">
      <c r="A17" s="128"/>
      <c r="B17" s="41" t="s">
        <v>164</v>
      </c>
      <c r="C17" s="43">
        <v>2491.7722660000004</v>
      </c>
      <c r="D17" s="43">
        <v>2671.3112099999994</v>
      </c>
      <c r="E17" s="43">
        <v>2390.0677229999997</v>
      </c>
      <c r="F17" s="57">
        <f t="shared" si="3"/>
        <v>2.2353543815986074</v>
      </c>
      <c r="G17" s="58">
        <f t="shared" si="4"/>
        <v>-101.70454300000074</v>
      </c>
      <c r="H17" s="59">
        <f t="shared" si="5"/>
        <v>-4.0816146960037125</v>
      </c>
      <c r="I17" s="59"/>
      <c r="J17" s="43">
        <v>2491.7722660000004</v>
      </c>
      <c r="K17" s="43">
        <v>2390.0677229999997</v>
      </c>
      <c r="L17" s="57">
        <f t="shared" si="6"/>
        <v>2.2353543815986074</v>
      </c>
      <c r="M17" s="144"/>
      <c r="N17" s="160"/>
      <c r="O17" s="76"/>
      <c r="P17" s="76"/>
      <c r="Q17" s="76"/>
      <c r="R17" s="76"/>
    </row>
    <row r="18" spans="1:22" s="22" customFormat="1" ht="15" customHeight="1" x14ac:dyDescent="0.2">
      <c r="A18" s="128"/>
      <c r="B18" s="41" t="s">
        <v>64</v>
      </c>
      <c r="C18" s="43">
        <v>1324.3720349999994</v>
      </c>
      <c r="D18" s="43">
        <v>1550.2678490000005</v>
      </c>
      <c r="E18" s="43">
        <v>1493.4378099999999</v>
      </c>
      <c r="F18" s="57">
        <f t="shared" si="3"/>
        <v>1.3967649201329884</v>
      </c>
      <c r="G18" s="58">
        <f t="shared" si="4"/>
        <v>169.06577500000049</v>
      </c>
      <c r="H18" s="59">
        <f t="shared" si="5"/>
        <v>12.765731269763677</v>
      </c>
      <c r="I18" s="59"/>
      <c r="J18" s="43">
        <v>1324.3720349999994</v>
      </c>
      <c r="K18" s="43">
        <v>1493.4378099999999</v>
      </c>
      <c r="L18" s="57">
        <f t="shared" si="6"/>
        <v>1.3967649201329884</v>
      </c>
      <c r="M18" s="144"/>
      <c r="N18" s="132"/>
      <c r="O18" s="132"/>
      <c r="P18" s="132"/>
      <c r="Q18" s="132"/>
      <c r="R18" s="132"/>
    </row>
    <row r="19" spans="1:22" s="22" customFormat="1" ht="15" customHeight="1" x14ac:dyDescent="0.2">
      <c r="A19" s="126"/>
      <c r="B19" s="41" t="s">
        <v>70</v>
      </c>
      <c r="C19" s="43">
        <v>788.16666700000007</v>
      </c>
      <c r="D19" s="43">
        <v>1154.809755</v>
      </c>
      <c r="E19" s="43">
        <v>1258.9145170000002</v>
      </c>
      <c r="F19" s="57">
        <f t="shared" si="3"/>
        <v>1.1774227376711222</v>
      </c>
      <c r="G19" s="58">
        <f t="shared" si="4"/>
        <v>470.74785000000008</v>
      </c>
      <c r="H19" s="59">
        <f t="shared" si="5"/>
        <v>59.726942245833406</v>
      </c>
      <c r="I19" s="59"/>
      <c r="J19" s="43">
        <v>788.16666700000007</v>
      </c>
      <c r="K19" s="43">
        <v>1258.9145170000002</v>
      </c>
      <c r="L19" s="57">
        <f t="shared" si="6"/>
        <v>1.1774227376711222</v>
      </c>
      <c r="M19" s="144"/>
      <c r="N19" s="95"/>
      <c r="O19" s="95"/>
      <c r="P19" s="95"/>
      <c r="Q19" s="95"/>
      <c r="R19" s="95"/>
    </row>
    <row r="20" spans="1:22" s="22" customFormat="1" ht="15" customHeight="1" x14ac:dyDescent="0.2">
      <c r="A20" s="126"/>
      <c r="B20" s="41" t="s">
        <v>68</v>
      </c>
      <c r="C20" s="43">
        <v>1050.2567370000002</v>
      </c>
      <c r="D20" s="43">
        <v>1325.4819500000003</v>
      </c>
      <c r="E20" s="43">
        <v>1182.9495310000002</v>
      </c>
      <c r="F20" s="57">
        <f t="shared" si="3"/>
        <v>1.1063751005397215</v>
      </c>
      <c r="G20" s="58">
        <f t="shared" si="4"/>
        <v>132.69279400000005</v>
      </c>
      <c r="H20" s="59">
        <f t="shared" si="5"/>
        <v>12.634319716817968</v>
      </c>
      <c r="I20" s="59"/>
      <c r="J20" s="43">
        <v>1050.2567370000002</v>
      </c>
      <c r="K20" s="43">
        <v>1182.9495310000002</v>
      </c>
      <c r="L20" s="57">
        <f t="shared" si="6"/>
        <v>1.1063751005397215</v>
      </c>
      <c r="M20" s="144"/>
      <c r="N20" s="132"/>
      <c r="O20" s="132"/>
      <c r="P20" s="132"/>
      <c r="Q20" s="132"/>
      <c r="R20" s="132"/>
      <c r="S20" s="95"/>
      <c r="T20" s="95"/>
      <c r="U20" s="95"/>
      <c r="V20" s="95"/>
    </row>
    <row r="21" spans="1:22" s="22" customFormat="1" ht="15" customHeight="1" x14ac:dyDescent="0.2">
      <c r="A21" s="126"/>
      <c r="B21" s="41" t="s">
        <v>65</v>
      </c>
      <c r="C21" s="43">
        <v>1109.2891820000002</v>
      </c>
      <c r="D21" s="43">
        <v>1106.0429680000002</v>
      </c>
      <c r="E21" s="43">
        <v>1118.9290880000001</v>
      </c>
      <c r="F21" s="57">
        <f t="shared" si="3"/>
        <v>1.0464988148617971</v>
      </c>
      <c r="G21" s="58">
        <f t="shared" si="4"/>
        <v>9.6399059999998826</v>
      </c>
      <c r="H21" s="59">
        <f t="shared" si="5"/>
        <v>0.86901649780984536</v>
      </c>
      <c r="I21" s="59"/>
      <c r="J21" s="43">
        <v>1109.2891820000002</v>
      </c>
      <c r="K21" s="43">
        <v>1118.9290880000001</v>
      </c>
      <c r="L21" s="57">
        <f t="shared" si="6"/>
        <v>1.0464988148617971</v>
      </c>
      <c r="M21" s="142"/>
      <c r="N21" s="132"/>
      <c r="O21" s="132"/>
      <c r="P21" s="132"/>
      <c r="Q21" s="132"/>
      <c r="R21" s="132"/>
    </row>
    <row r="22" spans="1:22" s="22" customFormat="1" ht="15" customHeight="1" x14ac:dyDescent="0.2">
      <c r="A22" s="126"/>
      <c r="B22" s="41" t="s">
        <v>66</v>
      </c>
      <c r="C22" s="43">
        <v>853.46793900000091</v>
      </c>
      <c r="D22" s="43">
        <v>849.57222600000034</v>
      </c>
      <c r="E22" s="43">
        <v>902.32389200000034</v>
      </c>
      <c r="F22" s="57">
        <f t="shared" si="3"/>
        <v>0.84391485906163566</v>
      </c>
      <c r="G22" s="58">
        <f t="shared" si="4"/>
        <v>48.855952999999431</v>
      </c>
      <c r="H22" s="59">
        <f t="shared" si="5"/>
        <v>5.7244040188836411</v>
      </c>
      <c r="I22" s="59"/>
      <c r="J22" s="43">
        <v>853.46793900000091</v>
      </c>
      <c r="K22" s="43">
        <v>902.32389200000034</v>
      </c>
      <c r="L22" s="57">
        <f t="shared" si="6"/>
        <v>0.84391485906163566</v>
      </c>
      <c r="M22" s="142"/>
      <c r="N22" s="132"/>
      <c r="O22" s="132"/>
      <c r="P22" s="132"/>
      <c r="Q22" s="132"/>
      <c r="R22" s="132"/>
    </row>
    <row r="23" spans="1:22" s="22" customFormat="1" ht="15" customHeight="1" x14ac:dyDescent="0.2">
      <c r="A23" s="126"/>
      <c r="B23" s="41" t="s">
        <v>67</v>
      </c>
      <c r="C23" s="43">
        <v>696.30652599999996</v>
      </c>
      <c r="D23" s="43">
        <v>756.61038900000028</v>
      </c>
      <c r="E23" s="43">
        <v>757.38485700000001</v>
      </c>
      <c r="F23" s="57">
        <f t="shared" si="3"/>
        <v>0.70835798599309607</v>
      </c>
      <c r="G23" s="58">
        <f t="shared" si="4"/>
        <v>61.078331000000048</v>
      </c>
      <c r="H23" s="59">
        <f t="shared" si="5"/>
        <v>8.7717590916274215</v>
      </c>
      <c r="I23" s="59"/>
      <c r="J23" s="43">
        <v>696.30652599999996</v>
      </c>
      <c r="K23" s="43">
        <v>757.38485700000001</v>
      </c>
      <c r="L23" s="57">
        <f t="shared" si="6"/>
        <v>0.70835798599309607</v>
      </c>
      <c r="M23" s="145"/>
      <c r="N23" s="95"/>
      <c r="O23" s="95"/>
      <c r="P23" s="95"/>
      <c r="Q23" s="95"/>
      <c r="R23" s="95"/>
    </row>
    <row r="24" spans="1:22" s="22" customFormat="1" ht="15" customHeight="1" x14ac:dyDescent="0.2">
      <c r="A24" s="126"/>
      <c r="B24" s="41" t="s">
        <v>69</v>
      </c>
      <c r="C24" s="43">
        <v>504.3265090000001</v>
      </c>
      <c r="D24" s="43">
        <v>578.89096700000016</v>
      </c>
      <c r="E24" s="43">
        <v>568.66294099999959</v>
      </c>
      <c r="F24" s="57">
        <f t="shared" si="3"/>
        <v>0.53185237580696765</v>
      </c>
      <c r="G24" s="58">
        <f t="shared" si="4"/>
        <v>64.33643199999949</v>
      </c>
      <c r="H24" s="59">
        <f t="shared" si="5"/>
        <v>12.756900708544647</v>
      </c>
      <c r="I24" s="59"/>
      <c r="J24" s="43">
        <v>504.3265090000001</v>
      </c>
      <c r="K24" s="43">
        <v>568.66294099999959</v>
      </c>
      <c r="L24" s="57">
        <f t="shared" si="6"/>
        <v>0.53185237580696765</v>
      </c>
      <c r="M24" s="144"/>
      <c r="N24" s="132"/>
      <c r="O24" s="132"/>
      <c r="P24" s="132"/>
      <c r="Q24" s="132"/>
      <c r="R24" s="132"/>
    </row>
    <row r="25" spans="1:22" s="22" customFormat="1" ht="15" customHeight="1" x14ac:dyDescent="0.2">
      <c r="A25" s="126"/>
      <c r="B25" s="41" t="s">
        <v>71</v>
      </c>
      <c r="C25" s="43">
        <v>281.53028000000006</v>
      </c>
      <c r="D25" s="43">
        <v>320.66061599999983</v>
      </c>
      <c r="E25" s="43">
        <v>304.55608799999999</v>
      </c>
      <c r="F25" s="57">
        <f t="shared" si="3"/>
        <v>0.28484162988436418</v>
      </c>
      <c r="G25" s="58">
        <f t="shared" si="4"/>
        <v>23.025807999999927</v>
      </c>
      <c r="H25" s="59">
        <f t="shared" si="5"/>
        <v>8.1788033599795806</v>
      </c>
      <c r="I25" s="59"/>
      <c r="J25" s="43">
        <v>281.53028000000006</v>
      </c>
      <c r="K25" s="43">
        <v>304.55608799999999</v>
      </c>
      <c r="L25" s="57">
        <f t="shared" si="6"/>
        <v>0.28484162988436418</v>
      </c>
      <c r="M25" s="144"/>
      <c r="N25" s="132"/>
      <c r="O25" s="132"/>
      <c r="P25" s="132"/>
      <c r="Q25" s="132"/>
      <c r="R25" s="132"/>
    </row>
    <row r="26" spans="1:22" s="79" customFormat="1" ht="15" customHeight="1" x14ac:dyDescent="0.2">
      <c r="A26" s="126"/>
      <c r="B26" s="41" t="s">
        <v>63</v>
      </c>
      <c r="C26" s="43">
        <v>2416.5756599999995</v>
      </c>
      <c r="D26" s="43">
        <v>3329.2799470000009</v>
      </c>
      <c r="E26" s="43">
        <v>2606.6861259999991</v>
      </c>
      <c r="F26" s="57">
        <f t="shared" si="3"/>
        <v>2.4379506894861311</v>
      </c>
      <c r="G26" s="58">
        <f t="shared" si="4"/>
        <v>190.11046599999963</v>
      </c>
      <c r="H26" s="59">
        <f t="shared" si="5"/>
        <v>7.866936224955591</v>
      </c>
      <c r="I26" s="59"/>
      <c r="J26" s="43">
        <v>2416.5756599999995</v>
      </c>
      <c r="K26" s="43">
        <v>2606.6861259999991</v>
      </c>
      <c r="L26" s="57">
        <f t="shared" si="6"/>
        <v>2.4379506894861311</v>
      </c>
      <c r="M26" s="144"/>
    </row>
    <row r="27" spans="1:22" s="22" customFormat="1" ht="6" customHeight="1" x14ac:dyDescent="0.2">
      <c r="A27" s="126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22" s="23" customFormat="1" ht="15" customHeight="1" x14ac:dyDescent="0.2">
      <c r="A28" s="60" t="s">
        <v>53</v>
      </c>
      <c r="B28" s="61"/>
      <c r="C28" s="61">
        <f t="shared" ref="C28:E28" si="7">SUM(C29:C35)</f>
        <v>8326.5644189999985</v>
      </c>
      <c r="D28" s="61">
        <f t="shared" si="7"/>
        <v>6871.0013999999992</v>
      </c>
      <c r="E28" s="61">
        <f t="shared" si="7"/>
        <v>7258.8297510000011</v>
      </c>
      <c r="F28" s="62">
        <f>E28/$E$5*100</f>
        <v>5.7837030363578918</v>
      </c>
      <c r="G28" s="63">
        <f>E28-C28</f>
        <v>-1067.7346679999973</v>
      </c>
      <c r="H28" s="64">
        <f>(G28/C28)*100</f>
        <v>-12.823231939016571</v>
      </c>
      <c r="I28" s="64"/>
      <c r="J28" s="61">
        <f t="shared" ref="J28:K28" si="8">SUM(J29:J35)</f>
        <v>8326.5644189999985</v>
      </c>
      <c r="K28" s="61">
        <f t="shared" si="8"/>
        <v>7258.8297510000011</v>
      </c>
      <c r="L28" s="62">
        <f>K28/$K$5*100</f>
        <v>5.7837030363578918</v>
      </c>
      <c r="M28" s="22"/>
      <c r="N28" s="95"/>
      <c r="O28" s="95"/>
      <c r="P28" s="95"/>
      <c r="Q28" s="95"/>
      <c r="R28" s="95"/>
    </row>
    <row r="29" spans="1:22" s="22" customFormat="1" x14ac:dyDescent="0.2">
      <c r="A29" s="126"/>
      <c r="B29" s="42" t="s">
        <v>72</v>
      </c>
      <c r="C29" s="43">
        <v>848.93033700000024</v>
      </c>
      <c r="D29" s="43">
        <v>515.34646499999985</v>
      </c>
      <c r="E29" s="43">
        <v>687.77170799999999</v>
      </c>
      <c r="F29" s="57">
        <f>E29/$E$28*100</f>
        <v>9.4749667865574381</v>
      </c>
      <c r="G29" s="58">
        <f>E29-C29</f>
        <v>-161.15862900000025</v>
      </c>
      <c r="H29" s="59">
        <f>(G29/C29)*100</f>
        <v>-18.98372834330695</v>
      </c>
      <c r="I29" s="59"/>
      <c r="J29" s="43">
        <v>848.93033700000024</v>
      </c>
      <c r="K29" s="43">
        <v>687.77170799999999</v>
      </c>
      <c r="L29" s="57">
        <f>K29/$K$28*100</f>
        <v>9.4749667865574381</v>
      </c>
      <c r="M29" s="142"/>
      <c r="N29" s="43"/>
      <c r="O29" s="43"/>
      <c r="P29" s="43"/>
      <c r="Q29" s="56"/>
      <c r="R29" s="132"/>
      <c r="S29" s="42"/>
    </row>
    <row r="30" spans="1:22" s="22" customFormat="1" ht="15" customHeight="1" x14ac:dyDescent="0.2">
      <c r="A30" s="126"/>
      <c r="B30" s="41" t="s">
        <v>74</v>
      </c>
      <c r="C30" s="43">
        <v>581.62120600000003</v>
      </c>
      <c r="D30" s="43">
        <v>502.249504</v>
      </c>
      <c r="E30" s="43">
        <v>638.25134999999977</v>
      </c>
      <c r="F30" s="57">
        <f t="shared" ref="F30:F35" si="9">E30/$E$28*100</f>
        <v>8.7927582254160477</v>
      </c>
      <c r="G30" s="58">
        <f t="shared" ref="G30:G35" si="10">E30-C30</f>
        <v>56.630143999999746</v>
      </c>
      <c r="H30" s="59">
        <f t="shared" ref="H30:H35" si="11">(G30/C30)*100</f>
        <v>9.7366023480236965</v>
      </c>
      <c r="I30" s="59"/>
      <c r="J30" s="43">
        <v>581.62120600000003</v>
      </c>
      <c r="K30" s="43">
        <v>638.25134999999977</v>
      </c>
      <c r="L30" s="57">
        <f t="shared" ref="L30:L35" si="12">K30/$K$28*100</f>
        <v>8.7927582254160477</v>
      </c>
      <c r="M30" s="144"/>
      <c r="N30" s="43"/>
      <c r="O30" s="43"/>
      <c r="P30" s="43"/>
      <c r="Q30" s="56"/>
      <c r="R30" s="95"/>
      <c r="S30" s="41"/>
    </row>
    <row r="31" spans="1:22" s="22" customFormat="1" ht="15" customHeight="1" x14ac:dyDescent="0.2">
      <c r="A31" s="126"/>
      <c r="B31" s="41" t="s">
        <v>73</v>
      </c>
      <c r="C31" s="43">
        <v>452.04370499999993</v>
      </c>
      <c r="D31" s="43">
        <v>529.774002</v>
      </c>
      <c r="E31" s="43">
        <v>492.2876940000001</v>
      </c>
      <c r="F31" s="57">
        <f t="shared" si="9"/>
        <v>6.7819154173188982</v>
      </c>
      <c r="G31" s="58">
        <f t="shared" si="10"/>
        <v>40.24398900000017</v>
      </c>
      <c r="H31" s="59">
        <f t="shared" si="11"/>
        <v>8.9026765675235264</v>
      </c>
      <c r="I31" s="59"/>
      <c r="J31" s="43">
        <v>452.04370499999993</v>
      </c>
      <c r="K31" s="43">
        <v>492.2876940000001</v>
      </c>
      <c r="L31" s="57">
        <f t="shared" si="12"/>
        <v>6.7819154173188982</v>
      </c>
      <c r="M31" s="144"/>
      <c r="N31" s="43"/>
      <c r="O31" s="43"/>
      <c r="P31" s="43"/>
      <c r="Q31" s="56"/>
      <c r="R31" s="132"/>
      <c r="S31" s="41"/>
    </row>
    <row r="32" spans="1:22" s="22" customFormat="1" ht="15" customHeight="1" x14ac:dyDescent="0.2">
      <c r="A32" s="126"/>
      <c r="B32" s="41" t="s">
        <v>166</v>
      </c>
      <c r="C32" s="43">
        <v>704.919712</v>
      </c>
      <c r="D32" s="43">
        <v>521.80351700000006</v>
      </c>
      <c r="E32" s="43">
        <v>485.49757000000005</v>
      </c>
      <c r="F32" s="57">
        <f t="shared" si="9"/>
        <v>6.688372460218071</v>
      </c>
      <c r="G32" s="58">
        <f t="shared" si="10"/>
        <v>-219.42214199999995</v>
      </c>
      <c r="H32" s="59">
        <f t="shared" si="11"/>
        <v>-31.127252971470309</v>
      </c>
      <c r="I32" s="59"/>
      <c r="J32" s="43">
        <v>704.919712</v>
      </c>
      <c r="K32" s="43">
        <v>485.49757000000005</v>
      </c>
      <c r="L32" s="57">
        <f t="shared" si="12"/>
        <v>6.688372460218071</v>
      </c>
      <c r="M32" s="145"/>
      <c r="N32" s="43"/>
      <c r="O32" s="43"/>
      <c r="P32" s="43"/>
      <c r="Q32" s="56"/>
      <c r="R32" s="132"/>
      <c r="S32" s="41"/>
    </row>
    <row r="33" spans="1:19" s="22" customFormat="1" ht="15" customHeight="1" x14ac:dyDescent="0.2">
      <c r="A33" s="126"/>
      <c r="B33" s="41" t="s">
        <v>75</v>
      </c>
      <c r="C33" s="43">
        <v>84.108150999999992</v>
      </c>
      <c r="D33" s="43">
        <v>58.952038000000009</v>
      </c>
      <c r="E33" s="43">
        <v>66.195729000000014</v>
      </c>
      <c r="F33" s="57">
        <f t="shared" si="9"/>
        <v>0.91193389665711144</v>
      </c>
      <c r="G33" s="58">
        <f t="shared" si="10"/>
        <v>-17.912421999999978</v>
      </c>
      <c r="H33" s="59">
        <f t="shared" si="11"/>
        <v>-21.296891902902466</v>
      </c>
      <c r="I33" s="59"/>
      <c r="J33" s="43">
        <v>84.108150999999992</v>
      </c>
      <c r="K33" s="43">
        <v>66.195729000000014</v>
      </c>
      <c r="L33" s="57">
        <f t="shared" si="12"/>
        <v>0.91193389665711144</v>
      </c>
      <c r="M33" s="142"/>
      <c r="N33" s="43"/>
      <c r="O33" s="43"/>
      <c r="P33" s="43"/>
      <c r="Q33" s="56"/>
      <c r="R33" s="95"/>
      <c r="S33" s="41"/>
    </row>
    <row r="34" spans="1:19" s="22" customFormat="1" ht="15" customHeight="1" x14ac:dyDescent="0.2">
      <c r="A34" s="126"/>
      <c r="B34" s="41" t="s">
        <v>76</v>
      </c>
      <c r="C34" s="43">
        <v>4.3307760000000002</v>
      </c>
      <c r="D34" s="43">
        <v>1.1273609999999998</v>
      </c>
      <c r="E34" s="43">
        <v>3.1668379999999998</v>
      </c>
      <c r="F34" s="57">
        <f t="shared" si="9"/>
        <v>4.3627390483482895E-2</v>
      </c>
      <c r="G34" s="58">
        <f t="shared" si="10"/>
        <v>-1.1639380000000004</v>
      </c>
      <c r="H34" s="59">
        <f t="shared" si="11"/>
        <v>-26.875968648574766</v>
      </c>
      <c r="I34" s="59"/>
      <c r="J34" s="43">
        <v>4.3307760000000002</v>
      </c>
      <c r="K34" s="43">
        <v>3.1668379999999998</v>
      </c>
      <c r="L34" s="57">
        <f t="shared" si="12"/>
        <v>4.3627390483482895E-2</v>
      </c>
      <c r="M34" s="142"/>
      <c r="N34" s="95"/>
      <c r="O34" s="95"/>
      <c r="P34" s="95"/>
      <c r="Q34" s="95"/>
      <c r="R34" s="95"/>
      <c r="S34" s="41"/>
    </row>
    <row r="35" spans="1:19" s="79" customFormat="1" ht="15" customHeight="1" x14ac:dyDescent="0.2">
      <c r="A35" s="126"/>
      <c r="B35" s="41" t="s">
        <v>133</v>
      </c>
      <c r="C35" s="43">
        <v>5650.6105319999997</v>
      </c>
      <c r="D35" s="43">
        <v>4741.7485129999995</v>
      </c>
      <c r="E35" s="43">
        <v>4885.6588620000011</v>
      </c>
      <c r="F35" s="57">
        <f t="shared" si="9"/>
        <v>67.306425823348945</v>
      </c>
      <c r="G35" s="58">
        <f t="shared" si="10"/>
        <v>-764.95166999999856</v>
      </c>
      <c r="H35" s="59">
        <f t="shared" si="11"/>
        <v>-13.537504764626709</v>
      </c>
      <c r="I35" s="59"/>
      <c r="J35" s="43">
        <v>5650.6105319999997</v>
      </c>
      <c r="K35" s="43">
        <v>4885.6588620000011</v>
      </c>
      <c r="L35" s="57">
        <f t="shared" si="12"/>
        <v>67.306425823348945</v>
      </c>
      <c r="M35" s="144"/>
      <c r="S35" s="41"/>
    </row>
    <row r="36" spans="1:19" s="22" customFormat="1" ht="6" customHeight="1" x14ac:dyDescent="0.2">
      <c r="A36" s="126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9" s="23" customFormat="1" ht="15" customHeight="1" x14ac:dyDescent="0.2">
      <c r="A37" s="60" t="s">
        <v>54</v>
      </c>
      <c r="B37" s="61"/>
      <c r="C37" s="61">
        <f>SUM(C38:C44)</f>
        <v>7828.8281310000002</v>
      </c>
      <c r="D37" s="61">
        <f t="shared" ref="D37:E37" si="13">SUM(D38:D44)</f>
        <v>6933.2122850000005</v>
      </c>
      <c r="E37" s="61">
        <f t="shared" si="13"/>
        <v>8723.6692949999997</v>
      </c>
      <c r="F37" s="62">
        <f>E37/$E$5*100</f>
        <v>6.9508604445121112</v>
      </c>
      <c r="G37" s="63">
        <f>E37-C37</f>
        <v>894.84116399999948</v>
      </c>
      <c r="H37" s="64">
        <f>(G37/C37)*100</f>
        <v>11.430078027344543</v>
      </c>
      <c r="I37" s="64"/>
      <c r="J37" s="61">
        <f t="shared" ref="J37" si="14">SUM(J38:J44)</f>
        <v>7828.8281310000002</v>
      </c>
      <c r="K37" s="61">
        <f t="shared" ref="K37" si="15">SUM(K38:K44)</f>
        <v>8723.6692949999997</v>
      </c>
      <c r="L37" s="62">
        <f>K37/$K$5*100</f>
        <v>6.9508604445121112</v>
      </c>
      <c r="M37" s="22"/>
      <c r="N37" s="95"/>
      <c r="O37" s="95"/>
      <c r="P37" s="95"/>
      <c r="Q37" s="95"/>
      <c r="R37" s="95"/>
    </row>
    <row r="38" spans="1:19" s="22" customFormat="1" ht="15" customHeight="1" x14ac:dyDescent="0.2">
      <c r="A38" s="126"/>
      <c r="B38" s="41" t="s">
        <v>77</v>
      </c>
      <c r="C38" s="43">
        <v>4181.8465619999997</v>
      </c>
      <c r="D38" s="43">
        <v>2259.030209</v>
      </c>
      <c r="E38" s="43">
        <v>3910.0129519999996</v>
      </c>
      <c r="F38" s="57">
        <f>E38/$E$37*100</f>
        <v>44.820737923215823</v>
      </c>
      <c r="G38" s="58">
        <f>E38-C38</f>
        <v>-271.83361000000014</v>
      </c>
      <c r="H38" s="59">
        <f>(G38/C38)*100</f>
        <v>-6.5003248199042876</v>
      </c>
      <c r="I38" s="59"/>
      <c r="J38" s="43">
        <v>4181.8465619999997</v>
      </c>
      <c r="K38" s="43">
        <v>3910.0129519999996</v>
      </c>
      <c r="L38" s="57">
        <f>K38/$K$37*100</f>
        <v>44.820737923215823</v>
      </c>
      <c r="M38" s="144"/>
      <c r="N38" s="95"/>
      <c r="O38" s="95"/>
      <c r="P38" s="95"/>
      <c r="Q38" s="95"/>
      <c r="R38" s="95"/>
    </row>
    <row r="39" spans="1:19" s="22" customFormat="1" ht="15" customHeight="1" x14ac:dyDescent="0.2">
      <c r="A39" s="126"/>
      <c r="B39" s="41" t="s">
        <v>132</v>
      </c>
      <c r="C39" s="43">
        <v>1477.9448759999996</v>
      </c>
      <c r="D39" s="43">
        <v>2159.8241219999995</v>
      </c>
      <c r="E39" s="43">
        <v>2868.9783109999989</v>
      </c>
      <c r="F39" s="57">
        <f t="shared" ref="F39:F44" si="16">E39/$E$37*100</f>
        <v>32.887288754106756</v>
      </c>
      <c r="G39" s="58">
        <f t="shared" ref="G39:G44" si="17">E39-C39</f>
        <v>1391.0334349999994</v>
      </c>
      <c r="H39" s="59">
        <f t="shared" ref="H39:H44" si="18">(G39/C39)*100</f>
        <v>94.1194396075703</v>
      </c>
      <c r="I39" s="59"/>
      <c r="J39" s="43">
        <v>1477.9448759999996</v>
      </c>
      <c r="K39" s="43">
        <v>2868.9783109999989</v>
      </c>
      <c r="L39" s="57">
        <f t="shared" ref="L39:L44" si="19">K39/$K$37*100</f>
        <v>32.887288754106756</v>
      </c>
      <c r="M39" s="144"/>
      <c r="N39" s="95"/>
      <c r="O39" s="95"/>
      <c r="P39" s="95"/>
      <c r="Q39" s="95"/>
      <c r="R39" s="95"/>
    </row>
    <row r="40" spans="1:19" s="22" customFormat="1" ht="15" customHeight="1" x14ac:dyDescent="0.2">
      <c r="A40" s="126"/>
      <c r="B40" s="41" t="s">
        <v>79</v>
      </c>
      <c r="C40" s="43">
        <v>357.813489</v>
      </c>
      <c r="D40" s="43">
        <v>573.73073299999999</v>
      </c>
      <c r="E40" s="43">
        <v>457.65025200000002</v>
      </c>
      <c r="F40" s="57">
        <f t="shared" si="16"/>
        <v>5.2460752067057816</v>
      </c>
      <c r="G40" s="58">
        <f t="shared" si="17"/>
        <v>99.836763000000019</v>
      </c>
      <c r="H40" s="59">
        <f t="shared" si="18"/>
        <v>27.901900310974586</v>
      </c>
      <c r="I40" s="59"/>
      <c r="J40" s="43">
        <v>357.813489</v>
      </c>
      <c r="K40" s="43">
        <v>457.65025200000002</v>
      </c>
      <c r="L40" s="57">
        <f t="shared" si="19"/>
        <v>5.2460752067057816</v>
      </c>
      <c r="M40" s="144"/>
      <c r="N40" s="95"/>
      <c r="O40" s="95"/>
      <c r="P40" s="95"/>
      <c r="Q40" s="95"/>
      <c r="R40" s="95"/>
    </row>
    <row r="41" spans="1:19" s="22" customFormat="1" ht="15" customHeight="1" x14ac:dyDescent="0.2">
      <c r="A41" s="126"/>
      <c r="B41" s="41" t="s">
        <v>134</v>
      </c>
      <c r="C41" s="43">
        <v>254.56418499999992</v>
      </c>
      <c r="D41" s="43">
        <v>199.24536900000007</v>
      </c>
      <c r="E41" s="43">
        <v>305.83173100000005</v>
      </c>
      <c r="F41" s="57">
        <f t="shared" si="16"/>
        <v>3.5057694263500854</v>
      </c>
      <c r="G41" s="58">
        <f t="shared" si="17"/>
        <v>51.267546000000124</v>
      </c>
      <c r="H41" s="59">
        <f t="shared" si="18"/>
        <v>20.139339711122421</v>
      </c>
      <c r="I41" s="59"/>
      <c r="J41" s="43">
        <v>254.56418499999992</v>
      </c>
      <c r="K41" s="43">
        <v>305.83173100000005</v>
      </c>
      <c r="L41" s="57">
        <f t="shared" si="19"/>
        <v>3.5057694263500854</v>
      </c>
      <c r="M41" s="145"/>
      <c r="N41" s="95"/>
      <c r="O41" s="95"/>
      <c r="P41" s="95"/>
      <c r="Q41" s="95"/>
      <c r="R41" s="95"/>
    </row>
    <row r="42" spans="1:19" s="22" customFormat="1" ht="15" customHeight="1" x14ac:dyDescent="0.2">
      <c r="A42" s="126"/>
      <c r="B42" s="41" t="s">
        <v>80</v>
      </c>
      <c r="C42" s="43">
        <v>30.075823</v>
      </c>
      <c r="D42" s="43">
        <v>68.659923000000006</v>
      </c>
      <c r="E42" s="43">
        <v>66.544838999999996</v>
      </c>
      <c r="F42" s="57">
        <f t="shared" si="16"/>
        <v>0.76280790513391417</v>
      </c>
      <c r="G42" s="58">
        <f t="shared" si="17"/>
        <v>36.469015999999996</v>
      </c>
      <c r="H42" s="59">
        <f>(G42/C42)*100</f>
        <v>121.25691789049296</v>
      </c>
      <c r="I42" s="59"/>
      <c r="J42" s="43">
        <v>30.075823</v>
      </c>
      <c r="K42" s="43">
        <v>66.544838999999996</v>
      </c>
      <c r="L42" s="57">
        <f t="shared" si="19"/>
        <v>0.76280790513391417</v>
      </c>
      <c r="M42" s="165"/>
      <c r="N42" s="95"/>
      <c r="O42" s="95"/>
      <c r="P42" s="95"/>
      <c r="Q42" s="95"/>
      <c r="R42" s="95"/>
    </row>
    <row r="43" spans="1:19" s="22" customFormat="1" ht="15" customHeight="1" x14ac:dyDescent="0.2">
      <c r="A43" s="126"/>
      <c r="B43" s="41" t="s">
        <v>167</v>
      </c>
      <c r="C43" s="43">
        <v>0</v>
      </c>
      <c r="D43" s="43">
        <v>46.996425000000002</v>
      </c>
      <c r="E43" s="43">
        <v>0</v>
      </c>
      <c r="F43" s="57">
        <f t="shared" si="16"/>
        <v>0</v>
      </c>
      <c r="G43" s="58">
        <f t="shared" si="17"/>
        <v>0</v>
      </c>
      <c r="H43" s="59" t="e">
        <f>(G43/C43)*100</f>
        <v>#DIV/0!</v>
      </c>
      <c r="I43" s="59"/>
      <c r="J43" s="43">
        <v>0</v>
      </c>
      <c r="K43" s="43">
        <v>0</v>
      </c>
      <c r="L43" s="57">
        <f t="shared" si="19"/>
        <v>0</v>
      </c>
      <c r="M43" s="144"/>
      <c r="N43" s="132"/>
      <c r="O43" s="132"/>
      <c r="P43" s="132"/>
      <c r="Q43" s="132"/>
      <c r="R43" s="132"/>
    </row>
    <row r="44" spans="1:19" s="79" customFormat="1" ht="15" customHeight="1" x14ac:dyDescent="0.2">
      <c r="A44" s="126"/>
      <c r="B44" s="41" t="s">
        <v>78</v>
      </c>
      <c r="C44" s="43">
        <v>1526.583196</v>
      </c>
      <c r="D44" s="43">
        <v>1625.725504</v>
      </c>
      <c r="E44" s="43">
        <v>1114.65121</v>
      </c>
      <c r="F44" s="57">
        <f t="shared" si="16"/>
        <v>12.777320784487625</v>
      </c>
      <c r="G44" s="58">
        <f t="shared" si="17"/>
        <v>-411.93198600000005</v>
      </c>
      <c r="H44" s="59">
        <f t="shared" si="18"/>
        <v>-26.983919846580051</v>
      </c>
      <c r="I44" s="59"/>
      <c r="J44" s="43">
        <v>1526.583196</v>
      </c>
      <c r="K44" s="43">
        <v>1114.65121</v>
      </c>
      <c r="L44" s="57">
        <f t="shared" si="19"/>
        <v>12.777320784487625</v>
      </c>
      <c r="M44" s="144"/>
      <c r="N44" s="132"/>
      <c r="O44" s="132"/>
      <c r="P44" s="132"/>
      <c r="Q44" s="132"/>
      <c r="R44" s="132"/>
    </row>
    <row r="45" spans="1:19" s="22" customFormat="1" ht="6" customHeight="1" x14ac:dyDescent="0.2">
      <c r="A45" s="126"/>
      <c r="B45" s="41"/>
      <c r="C45" s="112"/>
      <c r="D45" s="112"/>
      <c r="E45" s="112"/>
      <c r="F45" s="57"/>
      <c r="G45" s="58"/>
      <c r="H45" s="59"/>
      <c r="I45" s="59"/>
      <c r="J45" s="43"/>
      <c r="K45" s="43"/>
      <c r="L45" s="57"/>
      <c r="M45" s="178"/>
    </row>
    <row r="46" spans="1:19" s="23" customFormat="1" ht="15" customHeight="1" x14ac:dyDescent="0.2">
      <c r="A46" s="60" t="s">
        <v>55</v>
      </c>
      <c r="B46" s="61"/>
      <c r="C46" s="146">
        <v>1509.281917</v>
      </c>
      <c r="D46" s="146">
        <v>2312.572278000001</v>
      </c>
      <c r="E46" s="146">
        <v>2601.184608</v>
      </c>
      <c r="F46" s="147">
        <f>E46/$E$5*100</f>
        <v>2.0725764112795773</v>
      </c>
      <c r="G46" s="148">
        <f>E46-C46</f>
        <v>1091.902691</v>
      </c>
      <c r="H46" s="149">
        <f>(G46/C46)*100</f>
        <v>72.345840674376802</v>
      </c>
      <c r="I46" s="149"/>
      <c r="J46" s="146">
        <v>1509.281917</v>
      </c>
      <c r="K46" s="146">
        <v>2601.184608</v>
      </c>
      <c r="L46" s="62">
        <f>K46/$K$5*100</f>
        <v>2.0725764112795773</v>
      </c>
      <c r="M46" s="145"/>
      <c r="N46" s="95"/>
      <c r="O46" s="95"/>
      <c r="P46" s="95"/>
      <c r="Q46" s="95"/>
      <c r="R46" s="95"/>
    </row>
    <row r="47" spans="1:19" x14ac:dyDescent="0.2">
      <c r="N47" s="155"/>
      <c r="O47" s="155"/>
      <c r="P47" s="155"/>
      <c r="Q47" s="155"/>
      <c r="R47" s="155"/>
    </row>
    <row r="48" spans="1:19" x14ac:dyDescent="0.2">
      <c r="M48" s="23"/>
      <c r="N48" s="95"/>
      <c r="O48" s="95"/>
      <c r="P48" s="95"/>
      <c r="Q48" s="95"/>
      <c r="R48" s="95"/>
    </row>
    <row r="49" spans="3:11" x14ac:dyDescent="0.2">
      <c r="C49" s="155"/>
      <c r="D49" s="155"/>
      <c r="E49" s="155"/>
    </row>
    <row r="50" spans="3:11" x14ac:dyDescent="0.2">
      <c r="C50" s="155"/>
      <c r="D50" s="155"/>
      <c r="E50" s="155"/>
      <c r="J50" s="155"/>
      <c r="K50" s="155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1"/>
  <sheetViews>
    <sheetView tabSelected="1" view="pageBreakPreview" zoomScaleNormal="100" zoomScaleSheetLayoutView="100" workbookViewId="0">
      <pane xSplit="2" ySplit="4" topLeftCell="C17" activePane="bottomRight" state="frozen"/>
      <selection activeCell="O53" sqref="O53"/>
      <selection pane="topRight" activeCell="O53" sqref="O53"/>
      <selection pane="bottomLeft" activeCell="O53" sqref="O53"/>
      <selection pane="bottomRight" activeCell="M47" sqref="M47"/>
    </sheetView>
  </sheetViews>
  <sheetFormatPr defaultColWidth="9.140625" defaultRowHeight="12.75" x14ac:dyDescent="0.2"/>
  <cols>
    <col min="1" max="1" width="1.42578125" style="21" customWidth="1"/>
    <col min="2" max="2" width="54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0" width="11" style="21" bestFit="1" customWidth="1"/>
    <col min="11" max="11" width="10" style="21" bestFit="1" customWidth="1"/>
    <col min="12" max="12" width="8.28515625" style="21" customWidth="1"/>
    <col min="13" max="13" width="21.5703125" style="21" customWidth="1"/>
    <col min="14" max="14" width="13" style="153" bestFit="1" customWidth="1"/>
    <col min="15" max="16" width="12.85546875" style="153" bestFit="1" customWidth="1"/>
    <col min="17" max="17" width="13.5703125" style="153" bestFit="1" customWidth="1"/>
    <col min="18" max="18" width="14" style="153" bestFit="1" customWidth="1"/>
    <col min="19" max="19" width="9.140625" style="153"/>
    <col min="20" max="36" width="9.140625" style="150"/>
    <col min="37" max="16384" width="9.140625" style="21"/>
  </cols>
  <sheetData>
    <row r="1" spans="1:36" x14ac:dyDescent="0.2">
      <c r="A1" s="97" t="s">
        <v>130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N1" s="154"/>
      <c r="O1" s="154"/>
      <c r="P1" s="154"/>
      <c r="Q1" s="95"/>
      <c r="R1" s="154"/>
    </row>
    <row r="2" spans="1:36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N2" s="95"/>
      <c r="O2" s="175"/>
      <c r="P2" s="175"/>
      <c r="Q2" s="95"/>
      <c r="R2" s="175"/>
    </row>
    <row r="3" spans="1:36" s="1" customFormat="1" ht="12" x14ac:dyDescent="0.2">
      <c r="A3" s="27"/>
      <c r="B3" s="13"/>
      <c r="C3" s="181" t="s">
        <v>121</v>
      </c>
      <c r="D3" s="181"/>
      <c r="E3" s="181"/>
      <c r="F3" s="13"/>
      <c r="G3" s="182" t="s">
        <v>106</v>
      </c>
      <c r="H3" s="182"/>
      <c r="I3" s="14"/>
      <c r="J3" s="181" t="s">
        <v>121</v>
      </c>
      <c r="K3" s="181"/>
      <c r="L3" s="181"/>
      <c r="N3" s="76"/>
      <c r="O3" s="76"/>
      <c r="P3" s="76"/>
      <c r="Q3" s="76"/>
      <c r="R3" s="76"/>
      <c r="S3" s="153"/>
      <c r="T3" s="150"/>
      <c r="U3" s="150"/>
      <c r="V3" s="150"/>
      <c r="W3" s="150"/>
    </row>
    <row r="4" spans="1:36" s="22" customFormat="1" ht="24" x14ac:dyDescent="0.2">
      <c r="A4" s="28"/>
      <c r="B4" s="28" t="s">
        <v>81</v>
      </c>
      <c r="C4" s="17" t="s">
        <v>177</v>
      </c>
      <c r="D4" s="17" t="s">
        <v>174</v>
      </c>
      <c r="E4" s="17" t="s">
        <v>178</v>
      </c>
      <c r="F4" s="18" t="s">
        <v>116</v>
      </c>
      <c r="G4" s="17" t="s">
        <v>122</v>
      </c>
      <c r="H4" s="17" t="s">
        <v>2</v>
      </c>
      <c r="I4" s="20"/>
      <c r="J4" s="17" t="s">
        <v>179</v>
      </c>
      <c r="K4" s="17" t="s">
        <v>180</v>
      </c>
      <c r="L4" s="18" t="s">
        <v>116</v>
      </c>
      <c r="M4" s="157"/>
      <c r="S4" s="153"/>
      <c r="T4" s="150"/>
      <c r="U4" s="150"/>
      <c r="V4" s="150"/>
      <c r="W4" s="150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2" customFormat="1" ht="15" customHeight="1" x14ac:dyDescent="0.2">
      <c r="A5" s="91" t="s">
        <v>109</v>
      </c>
      <c r="B5" s="84"/>
      <c r="C5" s="92">
        <v>119155.121782</v>
      </c>
      <c r="D5" s="92">
        <v>130708.231035</v>
      </c>
      <c r="E5" s="92">
        <v>125504.88338299999</v>
      </c>
      <c r="F5" s="93">
        <f>E5/E$5*100</f>
        <v>100</v>
      </c>
      <c r="G5" s="93">
        <f t="shared" ref="G5" si="0">E5-C5</f>
        <v>6349.7616009999911</v>
      </c>
      <c r="H5" s="93">
        <f t="shared" ref="H5" si="1">G5/C5*100</f>
        <v>5.3289875466848864</v>
      </c>
      <c r="I5" s="94"/>
      <c r="J5" s="92">
        <v>119155.121782</v>
      </c>
      <c r="K5" s="92">
        <v>125504.88338299999</v>
      </c>
      <c r="L5" s="92">
        <f>K5/K$5*100</f>
        <v>100</v>
      </c>
      <c r="N5" s="95"/>
      <c r="O5" s="95"/>
      <c r="P5" s="95"/>
      <c r="Q5" s="95"/>
      <c r="R5" s="95"/>
      <c r="S5" s="153"/>
      <c r="T5" s="150"/>
      <c r="U5" s="150"/>
      <c r="V5" s="150"/>
      <c r="W5" s="15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22" customFormat="1" ht="6" customHeight="1" x14ac:dyDescent="0.2">
      <c r="A6" s="127"/>
      <c r="B6" s="127"/>
      <c r="C6" s="116"/>
      <c r="D6" s="116"/>
      <c r="E6" s="116"/>
      <c r="F6" s="117"/>
      <c r="G6" s="116"/>
      <c r="H6" s="116"/>
      <c r="I6" s="119"/>
      <c r="J6" s="116"/>
      <c r="K6" s="116"/>
      <c r="L6" s="117"/>
      <c r="O6" s="153"/>
      <c r="P6" s="153"/>
      <c r="Q6" s="153"/>
      <c r="R6" s="153"/>
      <c r="S6" s="153"/>
      <c r="T6" s="150"/>
      <c r="U6" s="150"/>
      <c r="V6" s="150"/>
      <c r="W6" s="1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22" customFormat="1" ht="15" customHeight="1" x14ac:dyDescent="0.2">
      <c r="A7" s="36" t="s">
        <v>115</v>
      </c>
      <c r="B7" s="38"/>
      <c r="C7" s="38">
        <f>SUM(C8:C9)</f>
        <v>19927.363376000001</v>
      </c>
      <c r="D7" s="38">
        <f t="shared" ref="D7:E7" si="2">SUM(D8:D9)</f>
        <v>15127.567806999999</v>
      </c>
      <c r="E7" s="38">
        <f t="shared" si="2"/>
        <v>15800.575538000001</v>
      </c>
      <c r="F7" s="39">
        <f>E7/E$5*100</f>
        <v>12.589610150691744</v>
      </c>
      <c r="G7" s="40">
        <f>E7-C7</f>
        <v>-4126.7878380000002</v>
      </c>
      <c r="H7" s="40">
        <f>G7/C7*100</f>
        <v>-20.709151331932834</v>
      </c>
      <c r="I7" s="40">
        <v>91343.749976999999</v>
      </c>
      <c r="J7" s="38">
        <f t="shared" ref="J7" si="3">SUM(J8:J9)</f>
        <v>19927.363376000001</v>
      </c>
      <c r="K7" s="38">
        <f t="shared" ref="K7" si="4">SUM(K8:K9)</f>
        <v>15800.575538000001</v>
      </c>
      <c r="L7" s="39">
        <f>K7/K$5*100</f>
        <v>12.589610150691744</v>
      </c>
      <c r="N7" s="95"/>
      <c r="O7" s="95"/>
      <c r="P7" s="95"/>
      <c r="Q7" s="95"/>
      <c r="R7" s="95"/>
      <c r="S7" s="153"/>
      <c r="T7" s="150"/>
      <c r="U7" s="150"/>
      <c r="V7" s="150"/>
      <c r="W7" s="1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22" customFormat="1" ht="15" customHeight="1" x14ac:dyDescent="0.2">
      <c r="A8" s="41"/>
      <c r="B8" s="42" t="s">
        <v>83</v>
      </c>
      <c r="C8" s="43">
        <v>18336.881601000001</v>
      </c>
      <c r="D8" s="43">
        <v>13384.286808999999</v>
      </c>
      <c r="E8" s="43">
        <v>15116.473426</v>
      </c>
      <c r="F8" s="44">
        <f>E8/E$5*100</f>
        <v>12.044530076068396</v>
      </c>
      <c r="G8" s="45">
        <f>E8-C8</f>
        <v>-3220.4081750000005</v>
      </c>
      <c r="H8" s="45">
        <f t="shared" ref="H8:H37" si="5">G8/C8*100</f>
        <v>-17.562463700612955</v>
      </c>
      <c r="I8" s="45">
        <v>-610.72689200000002</v>
      </c>
      <c r="J8" s="43">
        <v>18336.881601000001</v>
      </c>
      <c r="K8" s="43">
        <v>15116.473426</v>
      </c>
      <c r="L8" s="44">
        <f>K8/K$5*100</f>
        <v>12.044530076068396</v>
      </c>
      <c r="M8" s="162"/>
      <c r="N8" s="95"/>
      <c r="O8" s="95"/>
      <c r="P8" s="95"/>
      <c r="Q8" s="95"/>
      <c r="R8" s="95"/>
      <c r="S8" s="153"/>
      <c r="T8" s="150"/>
      <c r="U8" s="150"/>
      <c r="V8" s="150"/>
      <c r="W8" s="1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22" customFormat="1" ht="15" customHeight="1" x14ac:dyDescent="0.2">
      <c r="A9" s="41"/>
      <c r="B9" s="42" t="s">
        <v>84</v>
      </c>
      <c r="C9" s="43">
        <v>1590.481775</v>
      </c>
      <c r="D9" s="43">
        <v>1743.280998</v>
      </c>
      <c r="E9" s="43">
        <v>684.10211200000003</v>
      </c>
      <c r="F9" s="44">
        <f>E9/E$5*100</f>
        <v>0.54508007462334629</v>
      </c>
      <c r="G9" s="45">
        <f t="shared" ref="G9:G37" si="6">E9-C9</f>
        <v>-906.37966299999994</v>
      </c>
      <c r="H9" s="45">
        <f t="shared" si="5"/>
        <v>-56.987742786301332</v>
      </c>
      <c r="I9" s="45">
        <v>90733.023084999993</v>
      </c>
      <c r="J9" s="43">
        <v>1590.481775</v>
      </c>
      <c r="K9" s="43">
        <v>684.10211200000003</v>
      </c>
      <c r="L9" s="58">
        <f>K9/K$5*100</f>
        <v>0.54508007462334629</v>
      </c>
      <c r="M9" s="162"/>
      <c r="S9" s="153"/>
      <c r="T9" s="150"/>
      <c r="U9" s="150"/>
      <c r="V9" s="150"/>
      <c r="W9" s="1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22" customFormat="1" ht="8.1" customHeight="1" x14ac:dyDescent="0.2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  <c r="S10" s="153"/>
      <c r="T10" s="150"/>
      <c r="U10" s="150"/>
      <c r="V10" s="150"/>
      <c r="W10" s="1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22" customFormat="1" ht="15" customHeight="1" x14ac:dyDescent="0.2">
      <c r="A11" s="36" t="s">
        <v>114</v>
      </c>
      <c r="B11" s="37"/>
      <c r="C11" s="38">
        <f>SUM(C12:C17)</f>
        <v>10055.899922999999</v>
      </c>
      <c r="D11" s="38">
        <f t="shared" ref="D11:E11" si="7">SUM(D12:D17)</f>
        <v>12458.073308000001</v>
      </c>
      <c r="E11" s="38">
        <f t="shared" si="7"/>
        <v>11733.969608000001</v>
      </c>
      <c r="F11" s="39">
        <f>E11/E$5*100</f>
        <v>9.349412781167846</v>
      </c>
      <c r="G11" s="40">
        <f t="shared" si="6"/>
        <v>1678.0696850000022</v>
      </c>
      <c r="H11" s="40">
        <f t="shared" si="5"/>
        <v>16.687414332375138</v>
      </c>
      <c r="I11" s="40"/>
      <c r="J11" s="38">
        <f t="shared" ref="J11" si="8">SUM(J12:J17)</f>
        <v>10055.899922999999</v>
      </c>
      <c r="K11" s="38">
        <f t="shared" ref="K11" si="9">SUM(K12:K17)</f>
        <v>11733.969608000001</v>
      </c>
      <c r="L11" s="39">
        <f>K11/K$5*100</f>
        <v>9.349412781167846</v>
      </c>
      <c r="M11" s="95"/>
      <c r="N11" s="95"/>
      <c r="O11" s="95"/>
      <c r="P11" s="95"/>
      <c r="Q11" s="95"/>
      <c r="R11" s="95"/>
      <c r="S11" s="153"/>
      <c r="T11" s="150"/>
      <c r="U11" s="150"/>
      <c r="V11" s="150"/>
      <c r="W11" s="15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22" customFormat="1" ht="15" customHeight="1" x14ac:dyDescent="0.2">
      <c r="A12" s="41"/>
      <c r="B12" s="42" t="s">
        <v>85</v>
      </c>
      <c r="C12" s="43">
        <v>1400.623928</v>
      </c>
      <c r="D12" s="43">
        <v>1912.7601930000001</v>
      </c>
      <c r="E12" s="43">
        <v>1984.5289990000001</v>
      </c>
      <c r="F12" s="44">
        <f>E12/E$5*100</f>
        <v>1.5812364790172067</v>
      </c>
      <c r="G12" s="45">
        <f t="shared" si="6"/>
        <v>583.90507100000013</v>
      </c>
      <c r="H12" s="45">
        <f t="shared" si="5"/>
        <v>41.688925865616092</v>
      </c>
      <c r="I12" s="45"/>
      <c r="J12" s="43">
        <v>1400.623928</v>
      </c>
      <c r="K12" s="43">
        <v>1984.5289990000001</v>
      </c>
      <c r="L12" s="44">
        <f>K12/K$5*100</f>
        <v>1.5812364790172067</v>
      </c>
      <c r="M12" s="162"/>
      <c r="N12" s="176"/>
      <c r="O12" s="95"/>
      <c r="P12" s="95"/>
      <c r="Q12" s="176"/>
      <c r="R12" s="95"/>
      <c r="S12" s="153"/>
      <c r="U12" s="150"/>
      <c r="V12" s="150"/>
      <c r="W12" s="15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22" customFormat="1" ht="15" customHeight="1" x14ac:dyDescent="0.2">
      <c r="A13" s="41"/>
      <c r="B13" s="41" t="s">
        <v>86</v>
      </c>
      <c r="C13" s="43">
        <v>1620.057532</v>
      </c>
      <c r="D13" s="43">
        <v>1593.570183</v>
      </c>
      <c r="E13" s="43">
        <v>1712.911343</v>
      </c>
      <c r="F13" s="44">
        <f t="shared" ref="F13:F16" si="10">E13/E$5*100</f>
        <v>1.3648164890705909</v>
      </c>
      <c r="G13" s="45">
        <f t="shared" si="6"/>
        <v>92.853810999999951</v>
      </c>
      <c r="H13" s="45">
        <f t="shared" si="5"/>
        <v>5.7315131818417386</v>
      </c>
      <c r="I13" s="45"/>
      <c r="J13" s="43">
        <v>1620.057532</v>
      </c>
      <c r="K13" s="43">
        <v>1712.911343</v>
      </c>
      <c r="L13" s="44">
        <f t="shared" ref="L13:L17" si="11">K13/K$5*100</f>
        <v>1.3648164890705909</v>
      </c>
      <c r="M13" s="162"/>
      <c r="N13" s="95"/>
      <c r="O13" s="95"/>
      <c r="P13" s="95"/>
      <c r="Q13" s="95"/>
      <c r="R13" s="95"/>
      <c r="S13" s="153"/>
      <c r="U13" s="150"/>
      <c r="V13" s="150"/>
      <c r="W13" s="15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22" customFormat="1" ht="15" customHeight="1" x14ac:dyDescent="0.2">
      <c r="A14" s="41"/>
      <c r="B14" s="41" t="s">
        <v>87</v>
      </c>
      <c r="C14" s="43">
        <v>3191.0172160000002</v>
      </c>
      <c r="D14" s="43">
        <v>3642.7432250000002</v>
      </c>
      <c r="E14" s="43">
        <v>3315.7812509999999</v>
      </c>
      <c r="F14" s="44">
        <f t="shared" si="10"/>
        <v>2.6419539715289933</v>
      </c>
      <c r="G14" s="45">
        <f t="shared" si="6"/>
        <v>124.76403499999969</v>
      </c>
      <c r="H14" s="45">
        <f t="shared" si="5"/>
        <v>3.9098515161379717</v>
      </c>
      <c r="I14" s="45"/>
      <c r="J14" s="43">
        <v>3191.0172160000002</v>
      </c>
      <c r="K14" s="43">
        <v>3315.7812509999999</v>
      </c>
      <c r="L14" s="44">
        <f t="shared" si="11"/>
        <v>2.6419539715289933</v>
      </c>
      <c r="M14" s="162"/>
      <c r="N14" s="95"/>
      <c r="O14" s="95"/>
      <c r="P14" s="95"/>
      <c r="Q14" s="95"/>
      <c r="R14" s="95"/>
      <c r="S14" s="153"/>
      <c r="U14" s="150"/>
      <c r="V14" s="150"/>
      <c r="W14" s="15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22" customFormat="1" ht="15" customHeight="1" x14ac:dyDescent="0.2">
      <c r="A15" s="41"/>
      <c r="B15" s="42" t="s">
        <v>88</v>
      </c>
      <c r="C15" s="43">
        <v>1842.2739690000001</v>
      </c>
      <c r="D15" s="43">
        <v>1927.9171530000001</v>
      </c>
      <c r="E15" s="43">
        <v>2296.769491</v>
      </c>
      <c r="F15" s="44">
        <f t="shared" si="10"/>
        <v>1.830024003122658</v>
      </c>
      <c r="G15" s="45">
        <f t="shared" si="6"/>
        <v>454.49552199999994</v>
      </c>
      <c r="H15" s="45">
        <f t="shared" si="5"/>
        <v>24.670354662108345</v>
      </c>
      <c r="I15" s="45"/>
      <c r="J15" s="43">
        <v>1842.2739690000001</v>
      </c>
      <c r="K15" s="43">
        <v>2296.769491</v>
      </c>
      <c r="L15" s="44">
        <f t="shared" si="11"/>
        <v>1.830024003122658</v>
      </c>
      <c r="M15" s="162"/>
      <c r="N15" s="95"/>
      <c r="O15" s="95"/>
      <c r="P15" s="76"/>
      <c r="Q15" s="95"/>
      <c r="R15" s="95"/>
      <c r="S15" s="153"/>
      <c r="U15" s="150"/>
      <c r="V15" s="150"/>
      <c r="W15" s="15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22" customFormat="1" ht="15" customHeight="1" x14ac:dyDescent="0.2">
      <c r="A16" s="41"/>
      <c r="B16" s="42" t="s">
        <v>89</v>
      </c>
      <c r="C16" s="43">
        <v>1873.1997220000001</v>
      </c>
      <c r="D16" s="43">
        <v>3212.5439190000002</v>
      </c>
      <c r="E16" s="43">
        <v>2300.837454</v>
      </c>
      <c r="F16" s="44">
        <f t="shared" si="10"/>
        <v>1.8332652817807846</v>
      </c>
      <c r="G16" s="45">
        <f t="shared" si="6"/>
        <v>427.63773199999991</v>
      </c>
      <c r="H16" s="45">
        <f t="shared" si="5"/>
        <v>22.829265186064333</v>
      </c>
      <c r="I16" s="45"/>
      <c r="J16" s="43">
        <v>1873.1997220000001</v>
      </c>
      <c r="K16" s="43">
        <v>2300.837454</v>
      </c>
      <c r="L16" s="44">
        <f t="shared" si="11"/>
        <v>1.8332652817807846</v>
      </c>
      <c r="M16" s="162"/>
      <c r="N16" s="177"/>
      <c r="O16" s="95"/>
      <c r="P16" s="95"/>
      <c r="Q16" s="95"/>
      <c r="R16" s="95"/>
      <c r="S16" s="153"/>
      <c r="U16" s="150"/>
      <c r="V16" s="150"/>
      <c r="W16" s="15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22" customFormat="1" ht="15" customHeight="1" x14ac:dyDescent="0.2">
      <c r="A17" s="41"/>
      <c r="B17" s="42" t="s">
        <v>90</v>
      </c>
      <c r="C17" s="43">
        <v>128.72755599999999</v>
      </c>
      <c r="D17" s="43">
        <v>168.538635</v>
      </c>
      <c r="E17" s="43">
        <v>123.14107</v>
      </c>
      <c r="F17" s="44">
        <f>E17/E$5*100</f>
        <v>9.8116556647611555E-2</v>
      </c>
      <c r="G17" s="45">
        <f t="shared" ref="G17" si="12">E17-C17</f>
        <v>-5.5864859999999936</v>
      </c>
      <c r="H17" s="45">
        <f t="shared" ref="H17" si="13">G17/C17*100</f>
        <v>-4.3397747720775444</v>
      </c>
      <c r="I17" s="45">
        <v>26.627193808311965</v>
      </c>
      <c r="J17" s="43">
        <v>128.72755599999999</v>
      </c>
      <c r="K17" s="43">
        <v>123.14107</v>
      </c>
      <c r="L17" s="44">
        <f t="shared" si="11"/>
        <v>9.8116556647611555E-2</v>
      </c>
      <c r="M17" s="162"/>
      <c r="S17" s="153"/>
      <c r="U17" s="150"/>
      <c r="V17" s="150"/>
      <c r="W17" s="15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22" customFormat="1" ht="8.1" customHeight="1" x14ac:dyDescent="0.2">
      <c r="A18" s="41"/>
      <c r="B18" s="42"/>
      <c r="C18" s="112"/>
      <c r="D18" s="112"/>
      <c r="E18" s="112"/>
      <c r="F18" s="44"/>
      <c r="G18" s="45"/>
      <c r="H18" s="45"/>
      <c r="I18" s="45"/>
      <c r="J18" s="46"/>
      <c r="K18" s="46"/>
      <c r="L18" s="44"/>
      <c r="S18" s="153"/>
      <c r="U18" s="150"/>
      <c r="V18" s="150"/>
      <c r="W18" s="15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22" customFormat="1" ht="15" customHeight="1" x14ac:dyDescent="0.2">
      <c r="A19" s="36" t="s">
        <v>113</v>
      </c>
      <c r="B19" s="37"/>
      <c r="C19" s="38">
        <f>SUM(C20:C21)</f>
        <v>2741.4705690000001</v>
      </c>
      <c r="D19" s="38">
        <f t="shared" ref="D19:E19" si="14">SUM(D20:D21)</f>
        <v>3350.2010410000003</v>
      </c>
      <c r="E19" s="38">
        <f t="shared" si="14"/>
        <v>1387.5007439999999</v>
      </c>
      <c r="F19" s="40">
        <f>E19/E$5*100</f>
        <v>1.1055352641265759</v>
      </c>
      <c r="G19" s="40">
        <f t="shared" si="6"/>
        <v>-1353.9698250000001</v>
      </c>
      <c r="H19" s="40">
        <f t="shared" si="5"/>
        <v>-49.388450137324824</v>
      </c>
      <c r="I19" s="40"/>
      <c r="J19" s="38">
        <f t="shared" ref="J19" si="15">SUM(J20:J21)</f>
        <v>2741.4705690000001</v>
      </c>
      <c r="K19" s="38">
        <f t="shared" ref="K19" si="16">SUM(K20:K21)</f>
        <v>1387.5007439999999</v>
      </c>
      <c r="L19" s="39">
        <f>K19/K$5*100</f>
        <v>1.1055352641265759</v>
      </c>
      <c r="M19" s="95"/>
      <c r="N19" s="95"/>
      <c r="O19" s="95"/>
      <c r="P19" s="95"/>
      <c r="Q19" s="95"/>
      <c r="R19" s="95"/>
      <c r="S19" s="153"/>
      <c r="T19" s="150"/>
      <c r="U19" s="150"/>
      <c r="V19" s="150"/>
      <c r="W19" s="15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22" customFormat="1" ht="15" customHeight="1" x14ac:dyDescent="0.2">
      <c r="A20" s="41"/>
      <c r="B20" s="42" t="s">
        <v>91</v>
      </c>
      <c r="C20" s="43">
        <v>2343.5240220000001</v>
      </c>
      <c r="D20" s="43">
        <v>1448.883092</v>
      </c>
      <c r="E20" s="43">
        <v>1056.548536</v>
      </c>
      <c r="F20" s="44">
        <f>E20/E$5*100</f>
        <v>0.84183858629290009</v>
      </c>
      <c r="G20" s="45">
        <f t="shared" si="6"/>
        <v>-1286.975486</v>
      </c>
      <c r="H20" s="45">
        <f>G20/C20*100</f>
        <v>-54.916248944684384</v>
      </c>
      <c r="I20" s="45">
        <f t="shared" ref="I20" si="17">H20/D20*100</f>
        <v>-3.7902470701676445</v>
      </c>
      <c r="J20" s="43">
        <v>2343.5240220000001</v>
      </c>
      <c r="K20" s="43">
        <v>1056.548536</v>
      </c>
      <c r="L20" s="44">
        <f>K20/K$5*100</f>
        <v>0.84183858629290009</v>
      </c>
      <c r="M20" s="162"/>
      <c r="N20" s="95"/>
      <c r="O20" s="95"/>
      <c r="P20" s="163"/>
      <c r="Q20" s="95"/>
      <c r="R20" s="95"/>
      <c r="S20" s="153"/>
      <c r="T20" s="150"/>
      <c r="U20" s="150"/>
      <c r="V20" s="150"/>
      <c r="W20" s="15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22" customFormat="1" ht="15" customHeight="1" x14ac:dyDescent="0.2">
      <c r="A21" s="41"/>
      <c r="B21" s="42" t="s">
        <v>92</v>
      </c>
      <c r="C21" s="43">
        <v>397.94654700000001</v>
      </c>
      <c r="D21" s="43">
        <v>1901.317949</v>
      </c>
      <c r="E21" s="43">
        <v>330.95220799999998</v>
      </c>
      <c r="F21" s="44">
        <f t="shared" ref="F21" si="18">E21/E$5*100</f>
        <v>0.26369667783367579</v>
      </c>
      <c r="G21" s="45">
        <f t="shared" si="6"/>
        <v>-66.994339000000025</v>
      </c>
      <c r="H21" s="45">
        <f t="shared" si="5"/>
        <v>-16.835009501916858</v>
      </c>
      <c r="I21" s="45"/>
      <c r="J21" s="43">
        <v>397.94654700000001</v>
      </c>
      <c r="K21" s="43">
        <v>330.95220799999998</v>
      </c>
      <c r="L21" s="44">
        <f>K21/K$5*100</f>
        <v>0.26369667783367579</v>
      </c>
      <c r="M21" s="162"/>
      <c r="N21" s="95"/>
      <c r="O21" s="95"/>
      <c r="P21" s="169"/>
      <c r="Q21" s="95"/>
      <c r="R21" s="169"/>
      <c r="S21" s="153"/>
      <c r="T21" s="150"/>
      <c r="U21" s="150"/>
      <c r="V21" s="150"/>
      <c r="W21" s="15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22" customFormat="1" ht="8.1" customHeight="1" x14ac:dyDescent="0.2">
      <c r="A22" s="41"/>
      <c r="B22" s="42"/>
      <c r="C22" s="43"/>
      <c r="D22" s="43"/>
      <c r="E22" s="44"/>
      <c r="F22" s="43"/>
      <c r="G22" s="45"/>
      <c r="H22" s="45"/>
      <c r="I22" s="45"/>
      <c r="J22" s="46"/>
      <c r="K22" s="46"/>
      <c r="L22" s="44"/>
      <c r="M22" s="162"/>
      <c r="S22" s="153"/>
      <c r="T22" s="150"/>
      <c r="U22" s="150"/>
      <c r="V22" s="150"/>
      <c r="W22" s="15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22" customFormat="1" ht="15" customHeight="1" x14ac:dyDescent="0.2">
      <c r="A23" s="36" t="s">
        <v>82</v>
      </c>
      <c r="B23" s="38"/>
      <c r="C23" s="139">
        <v>411.66615000000002</v>
      </c>
      <c r="D23" s="139">
        <v>616.75624900000003</v>
      </c>
      <c r="E23" s="139">
        <v>647.66958199999999</v>
      </c>
      <c r="F23" s="151">
        <f>E23/E$5*100</f>
        <v>0.51605129979167708</v>
      </c>
      <c r="G23" s="152">
        <f t="shared" si="6"/>
        <v>236.00343199999998</v>
      </c>
      <c r="H23" s="152">
        <f t="shared" si="5"/>
        <v>57.328840858059372</v>
      </c>
      <c r="I23" s="152"/>
      <c r="J23" s="139">
        <v>411.66615000000002</v>
      </c>
      <c r="K23" s="139">
        <v>647.66958199999999</v>
      </c>
      <c r="L23" s="39">
        <f>K23/K$5*100</f>
        <v>0.51605129979167708</v>
      </c>
      <c r="M23" s="162"/>
      <c r="N23" s="172"/>
      <c r="O23" s="172"/>
      <c r="P23" s="172"/>
      <c r="Q23" s="171"/>
      <c r="R23" s="171"/>
      <c r="S23" s="153"/>
      <c r="T23" s="150"/>
      <c r="U23" s="150"/>
      <c r="V23" s="150"/>
      <c r="W23" s="15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22" customFormat="1" ht="8.1" customHeight="1" x14ac:dyDescent="0.2">
      <c r="A24" s="134"/>
      <c r="B24" s="135"/>
      <c r="C24" s="135"/>
      <c r="D24" s="135"/>
      <c r="E24" s="135"/>
      <c r="F24" s="136"/>
      <c r="G24" s="137"/>
      <c r="H24" s="137"/>
      <c r="I24" s="137"/>
      <c r="J24" s="138"/>
      <c r="K24" s="138"/>
      <c r="L24" s="136"/>
      <c r="S24" s="153"/>
      <c r="T24" s="150"/>
      <c r="U24" s="150"/>
      <c r="V24" s="150"/>
      <c r="W24" s="15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22" customFormat="1" ht="15" customHeight="1" x14ac:dyDescent="0.2">
      <c r="A25" s="36" t="s">
        <v>112</v>
      </c>
      <c r="B25" s="38"/>
      <c r="C25" s="38">
        <f>SUM(C26:C33)</f>
        <v>60750.562343999998</v>
      </c>
      <c r="D25" s="38">
        <f t="shared" ref="D25:E25" si="19">SUM(D26:D33)</f>
        <v>61021.50785400001</v>
      </c>
      <c r="E25" s="38">
        <f t="shared" si="19"/>
        <v>57650.884366999991</v>
      </c>
      <c r="F25" s="39">
        <f>E25/E$5*100</f>
        <v>45.935172252276658</v>
      </c>
      <c r="G25" s="40">
        <f t="shared" si="6"/>
        <v>-3099.6779770000066</v>
      </c>
      <c r="H25" s="40">
        <f t="shared" si="5"/>
        <v>-5.1023033489765623</v>
      </c>
      <c r="I25" s="40"/>
      <c r="J25" s="38">
        <f t="shared" ref="J25" si="20">SUM(J26:J33)</f>
        <v>60750.562343999998</v>
      </c>
      <c r="K25" s="38">
        <f t="shared" ref="K25" si="21">SUM(K26:K33)</f>
        <v>57650.884366999991</v>
      </c>
      <c r="L25" s="39">
        <f>K25/K$5*100</f>
        <v>45.935172252276658</v>
      </c>
      <c r="N25" s="95"/>
      <c r="O25" s="95"/>
      <c r="P25" s="95"/>
      <c r="Q25" s="95"/>
      <c r="R25" s="95"/>
      <c r="S25" s="153"/>
      <c r="T25" s="150"/>
      <c r="U25" s="150"/>
      <c r="V25" s="150"/>
      <c r="W25" s="150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22" customFormat="1" ht="15" customHeight="1" x14ac:dyDescent="0.2">
      <c r="A26" s="41"/>
      <c r="B26" s="42" t="s">
        <v>93</v>
      </c>
      <c r="C26" s="43">
        <v>2252.9617170000001</v>
      </c>
      <c r="D26" s="43">
        <v>1550.5594450000001</v>
      </c>
      <c r="E26" s="43">
        <v>1527.6093699999999</v>
      </c>
      <c r="F26" s="44">
        <f>E26/E$5*100</f>
        <v>1.2171712596538846</v>
      </c>
      <c r="G26" s="45">
        <f t="shared" si="6"/>
        <v>-725.35234700000024</v>
      </c>
      <c r="H26" s="45">
        <f t="shared" si="5"/>
        <v>-32.195502547902379</v>
      </c>
      <c r="I26" s="45"/>
      <c r="J26" s="43">
        <v>2252.9617170000001</v>
      </c>
      <c r="K26" s="43">
        <v>1527.6093699999999</v>
      </c>
      <c r="L26" s="44">
        <f>K26/K$5*100</f>
        <v>1.2171712596538846</v>
      </c>
      <c r="M26" s="162"/>
      <c r="N26" s="95"/>
      <c r="O26" s="95"/>
      <c r="P26" s="95"/>
      <c r="Q26" s="95"/>
      <c r="R26" s="95"/>
      <c r="S26" s="153"/>
      <c r="T26" s="150"/>
      <c r="U26" s="150"/>
      <c r="V26" s="150"/>
      <c r="W26" s="15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22" customFormat="1" ht="15" customHeight="1" x14ac:dyDescent="0.2">
      <c r="A27" s="41"/>
      <c r="B27" s="42" t="s">
        <v>94</v>
      </c>
      <c r="C27" s="43">
        <v>1378.3657000000001</v>
      </c>
      <c r="D27" s="43">
        <v>1124.2780760000001</v>
      </c>
      <c r="E27" s="43">
        <v>1109.885544</v>
      </c>
      <c r="F27" s="44">
        <f t="shared" ref="F27:F33" si="22">E27/E$5*100</f>
        <v>0.88433654060534939</v>
      </c>
      <c r="G27" s="45">
        <f t="shared" si="6"/>
        <v>-268.48015600000008</v>
      </c>
      <c r="H27" s="45">
        <f t="shared" si="5"/>
        <v>-19.478151262759951</v>
      </c>
      <c r="I27" s="45"/>
      <c r="J27" s="43">
        <v>1378.3657000000001</v>
      </c>
      <c r="K27" s="43">
        <v>1109.885544</v>
      </c>
      <c r="L27" s="44">
        <f t="shared" ref="L27:L33" si="23">K27/K$5*100</f>
        <v>0.88433654060534939</v>
      </c>
      <c r="M27" s="162"/>
      <c r="N27" s="95"/>
      <c r="O27" s="95"/>
      <c r="P27" s="76"/>
      <c r="Q27" s="95"/>
      <c r="R27" s="95"/>
      <c r="S27" s="153"/>
      <c r="T27" s="150"/>
      <c r="U27" s="150"/>
      <c r="V27" s="150"/>
      <c r="W27" s="15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22" customFormat="1" ht="15" customHeight="1" x14ac:dyDescent="0.2">
      <c r="A28" s="41"/>
      <c r="B28" s="42" t="s">
        <v>95</v>
      </c>
      <c r="C28" s="43">
        <v>5254.8764460000002</v>
      </c>
      <c r="D28" s="43">
        <v>3678.1587559999998</v>
      </c>
      <c r="E28" s="43">
        <v>4550.6247709999998</v>
      </c>
      <c r="F28" s="44">
        <f t="shared" si="22"/>
        <v>3.6258547463153104</v>
      </c>
      <c r="G28" s="45">
        <f t="shared" si="6"/>
        <v>-704.25167500000043</v>
      </c>
      <c r="H28" s="45">
        <f t="shared" si="5"/>
        <v>-13.401869334836125</v>
      </c>
      <c r="I28" s="45"/>
      <c r="J28" s="43">
        <v>5254.8764460000002</v>
      </c>
      <c r="K28" s="43">
        <v>4550.6247709999998</v>
      </c>
      <c r="L28" s="44">
        <f t="shared" si="23"/>
        <v>3.6258547463153104</v>
      </c>
      <c r="M28" s="162"/>
      <c r="N28" s="95"/>
      <c r="O28" s="95"/>
      <c r="P28" s="161"/>
      <c r="Q28" s="95"/>
      <c r="R28" s="95"/>
      <c r="S28" s="153"/>
      <c r="T28" s="150"/>
      <c r="U28" s="150"/>
      <c r="V28" s="150"/>
      <c r="W28" s="15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22" customFormat="1" ht="15" customHeight="1" x14ac:dyDescent="0.2">
      <c r="A29" s="41"/>
      <c r="B29" s="42" t="s">
        <v>96</v>
      </c>
      <c r="C29" s="43">
        <v>2849.484066</v>
      </c>
      <c r="D29" s="43">
        <v>2874.180175</v>
      </c>
      <c r="E29" s="43">
        <v>1982.8274389999999</v>
      </c>
      <c r="F29" s="44">
        <f t="shared" si="22"/>
        <v>1.5798807070710204</v>
      </c>
      <c r="G29" s="45">
        <f t="shared" si="6"/>
        <v>-866.65662700000007</v>
      </c>
      <c r="H29" s="45">
        <f t="shared" si="5"/>
        <v>-30.41451037894662</v>
      </c>
      <c r="I29" s="45"/>
      <c r="J29" s="43">
        <v>2849.484066</v>
      </c>
      <c r="K29" s="43">
        <v>1982.8274389999999</v>
      </c>
      <c r="L29" s="44">
        <f t="shared" si="23"/>
        <v>1.5798807070710204</v>
      </c>
      <c r="M29" s="162"/>
      <c r="N29" s="95"/>
      <c r="O29" s="168"/>
      <c r="P29" s="168"/>
      <c r="Q29" s="95"/>
      <c r="R29" s="95"/>
      <c r="S29" s="153"/>
      <c r="T29" s="150"/>
      <c r="U29" s="150"/>
      <c r="V29" s="150"/>
      <c r="W29" s="15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22" customFormat="1" ht="15" customHeight="1" x14ac:dyDescent="0.2">
      <c r="A30" s="41"/>
      <c r="B30" s="42" t="s">
        <v>97</v>
      </c>
      <c r="C30" s="43">
        <v>3618.7543300000002</v>
      </c>
      <c r="D30" s="43">
        <v>2967.09512</v>
      </c>
      <c r="E30" s="43">
        <v>3547.3050210000001</v>
      </c>
      <c r="F30" s="44">
        <f t="shared" si="22"/>
        <v>2.8264278850208413</v>
      </c>
      <c r="G30" s="45">
        <f t="shared" si="6"/>
        <v>-71.449309000000085</v>
      </c>
      <c r="H30" s="45">
        <f t="shared" si="5"/>
        <v>-1.9744172299201113</v>
      </c>
      <c r="I30" s="45"/>
      <c r="J30" s="43">
        <v>3618.7543300000002</v>
      </c>
      <c r="K30" s="43">
        <v>3547.3050210000001</v>
      </c>
      <c r="L30" s="44">
        <f t="shared" si="23"/>
        <v>2.8264278850208413</v>
      </c>
      <c r="M30" s="162"/>
      <c r="N30" s="95"/>
      <c r="O30" s="161"/>
      <c r="P30" s="161"/>
      <c r="Q30" s="95"/>
      <c r="R30" s="95"/>
      <c r="S30" s="153"/>
      <c r="T30" s="150"/>
      <c r="U30" s="150"/>
      <c r="V30" s="150"/>
      <c r="W30" s="15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22" customFormat="1" ht="15" customHeight="1" x14ac:dyDescent="0.2">
      <c r="A31" s="41"/>
      <c r="B31" s="42" t="s">
        <v>98</v>
      </c>
      <c r="C31" s="43">
        <v>20368.189784999999</v>
      </c>
      <c r="D31" s="43">
        <v>21102.445941000002</v>
      </c>
      <c r="E31" s="43">
        <v>20937.871947</v>
      </c>
      <c r="F31" s="44">
        <f t="shared" si="22"/>
        <v>16.682914148531129</v>
      </c>
      <c r="G31" s="45">
        <f t="shared" si="6"/>
        <v>569.68216200000097</v>
      </c>
      <c r="H31" s="45">
        <f t="shared" si="5"/>
        <v>2.7969209243108053</v>
      </c>
      <c r="I31" s="45"/>
      <c r="J31" s="43">
        <v>20368.189784999999</v>
      </c>
      <c r="K31" s="43">
        <v>20937.871947</v>
      </c>
      <c r="L31" s="44">
        <f t="shared" si="23"/>
        <v>16.682914148531129</v>
      </c>
      <c r="M31" s="162"/>
      <c r="N31" s="154"/>
      <c r="O31" s="161"/>
      <c r="P31" s="161"/>
      <c r="Q31" s="154"/>
      <c r="R31" s="95"/>
      <c r="S31" s="153"/>
      <c r="T31" s="150"/>
      <c r="U31" s="150"/>
      <c r="V31" s="150"/>
      <c r="W31" s="15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22" customFormat="1" ht="15" customHeight="1" x14ac:dyDescent="0.2">
      <c r="A32" s="41"/>
      <c r="B32" s="42" t="s">
        <v>99</v>
      </c>
      <c r="C32" s="43">
        <v>20970.486519999999</v>
      </c>
      <c r="D32" s="43">
        <v>22387.568378</v>
      </c>
      <c r="E32" s="43">
        <v>19178.870220000001</v>
      </c>
      <c r="F32" s="44">
        <f t="shared" si="22"/>
        <v>15.281373682864865</v>
      </c>
      <c r="G32" s="45">
        <f t="shared" si="6"/>
        <v>-1791.6162999999979</v>
      </c>
      <c r="H32" s="45">
        <f t="shared" si="5"/>
        <v>-8.5435132765818054</v>
      </c>
      <c r="I32" s="45"/>
      <c r="J32" s="43">
        <v>20970.486519999999</v>
      </c>
      <c r="K32" s="43">
        <v>19178.870220000001</v>
      </c>
      <c r="L32" s="44">
        <f t="shared" si="23"/>
        <v>15.281373682864865</v>
      </c>
      <c r="M32" s="162"/>
      <c r="N32" s="154"/>
      <c r="O32" s="161"/>
      <c r="P32" s="161"/>
      <c r="Q32" s="154"/>
      <c r="R32" s="154"/>
      <c r="S32" s="153"/>
      <c r="T32" s="150"/>
      <c r="U32" s="150"/>
      <c r="V32" s="150"/>
      <c r="W32" s="15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22" customFormat="1" ht="15" customHeight="1" x14ac:dyDescent="0.2">
      <c r="A33" s="41"/>
      <c r="B33" s="42" t="s">
        <v>100</v>
      </c>
      <c r="C33" s="43">
        <v>4057.4437800000001</v>
      </c>
      <c r="D33" s="43">
        <v>5337.221963</v>
      </c>
      <c r="E33" s="43">
        <v>4815.8900549999998</v>
      </c>
      <c r="F33" s="44">
        <f t="shared" si="22"/>
        <v>3.8372132822142651</v>
      </c>
      <c r="G33" s="45">
        <f t="shared" si="6"/>
        <v>758.44627499999979</v>
      </c>
      <c r="H33" s="45">
        <f t="shared" si="5"/>
        <v>18.692711867963325</v>
      </c>
      <c r="I33" s="45"/>
      <c r="J33" s="43">
        <v>4057.4437800000001</v>
      </c>
      <c r="K33" s="43">
        <v>4815.8900549999998</v>
      </c>
      <c r="L33" s="44">
        <f t="shared" si="23"/>
        <v>3.8372132822142651</v>
      </c>
      <c r="M33" s="162"/>
      <c r="N33" s="154"/>
      <c r="O33" s="166"/>
      <c r="P33" s="166"/>
      <c r="Q33" s="154"/>
      <c r="R33" s="154"/>
      <c r="S33" s="153"/>
      <c r="T33" s="150"/>
      <c r="U33" s="150"/>
      <c r="V33" s="150"/>
      <c r="W33" s="150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22" customFormat="1" ht="8.1" customHeight="1" x14ac:dyDescent="0.2">
      <c r="A34" s="41"/>
      <c r="B34" s="42"/>
      <c r="C34" s="43"/>
      <c r="D34" s="43"/>
      <c r="E34" s="43"/>
      <c r="F34" s="44"/>
      <c r="G34" s="45"/>
      <c r="H34" s="45"/>
      <c r="I34" s="45"/>
      <c r="J34" s="43"/>
      <c r="K34" s="43"/>
      <c r="L34" s="44"/>
      <c r="S34" s="153"/>
      <c r="T34" s="150"/>
      <c r="U34" s="150"/>
      <c r="V34" s="150"/>
      <c r="W34" s="15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22" customFormat="1" ht="15" customHeight="1" x14ac:dyDescent="0.2">
      <c r="A35" s="36" t="s">
        <v>111</v>
      </c>
      <c r="B35" s="38"/>
      <c r="C35" s="139">
        <v>0</v>
      </c>
      <c r="D35" s="47">
        <v>0</v>
      </c>
      <c r="E35" s="47">
        <v>0</v>
      </c>
      <c r="F35" s="47">
        <f>E35/E$5*100</f>
        <v>0</v>
      </c>
      <c r="G35" s="40">
        <f>E35-C35</f>
        <v>0</v>
      </c>
      <c r="H35" s="47" t="e">
        <f>G35/C35*100</f>
        <v>#DIV/0!</v>
      </c>
      <c r="I35" s="47"/>
      <c r="J35" s="139">
        <v>0</v>
      </c>
      <c r="K35" s="47">
        <v>0</v>
      </c>
      <c r="L35" s="47">
        <f>K35/K$5*100</f>
        <v>0</v>
      </c>
      <c r="M35" s="164"/>
      <c r="N35" s="95"/>
      <c r="O35" s="95"/>
      <c r="P35" s="95"/>
      <c r="Q35" s="95"/>
      <c r="R35" s="95"/>
      <c r="S35" s="153"/>
      <c r="T35" s="150"/>
      <c r="U35" s="150"/>
      <c r="V35" s="150"/>
      <c r="W35" s="150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22" customFormat="1" ht="15" customHeight="1" x14ac:dyDescent="0.2">
      <c r="A36" s="48" t="s">
        <v>110</v>
      </c>
      <c r="B36" s="49"/>
      <c r="C36" s="50">
        <f>+C35+C25+C23+C19+C11+C7</f>
        <v>93886.962361999991</v>
      </c>
      <c r="D36" s="50">
        <f>+D35+D25+D23+D19+D11+D7</f>
        <v>92574.106259000007</v>
      </c>
      <c r="E36" s="50">
        <f>+E35+E25+E23+E19+E11+E7</f>
        <v>87220.599839000002</v>
      </c>
      <c r="F36" s="51">
        <f>E36/E$5*100</f>
        <v>69.495781748054512</v>
      </c>
      <c r="G36" s="52">
        <f t="shared" si="6"/>
        <v>-6666.3625229999889</v>
      </c>
      <c r="H36" s="52">
        <f t="shared" si="5"/>
        <v>-7.100413470931664</v>
      </c>
      <c r="I36" s="52"/>
      <c r="J36" s="50">
        <f>+J35+J25+J23+J19+J11+J7</f>
        <v>93886.962361999991</v>
      </c>
      <c r="K36" s="50">
        <f>+K35+K25+K23+K19+K11+K7</f>
        <v>87220.599839000002</v>
      </c>
      <c r="L36" s="51">
        <f>K36/K$5*100</f>
        <v>69.495781748054512</v>
      </c>
      <c r="M36" s="164"/>
      <c r="N36" s="172"/>
      <c r="O36" s="172"/>
      <c r="P36" s="172"/>
      <c r="Q36" s="171"/>
      <c r="R36" s="171"/>
      <c r="S36" s="153"/>
      <c r="T36" s="150"/>
      <c r="U36" s="150"/>
      <c r="V36" s="150"/>
      <c r="W36" s="150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22" customFormat="1" ht="15" customHeight="1" x14ac:dyDescent="0.2">
      <c r="A37" s="48" t="s">
        <v>108</v>
      </c>
      <c r="B37" s="49"/>
      <c r="C37" s="140">
        <v>25268.15942</v>
      </c>
      <c r="D37" s="140">
        <v>38134.124775999997</v>
      </c>
      <c r="E37" s="140">
        <v>38284.283543999998</v>
      </c>
      <c r="F37" s="51">
        <f>E37/E$5*100</f>
        <v>30.504218251945499</v>
      </c>
      <c r="G37" s="52">
        <f t="shared" si="6"/>
        <v>13016.124123999998</v>
      </c>
      <c r="H37" s="52">
        <f t="shared" si="5"/>
        <v>51.511959805420595</v>
      </c>
      <c r="I37" s="52"/>
      <c r="J37" s="140">
        <v>25268.15942</v>
      </c>
      <c r="K37" s="140">
        <v>38284.283543999998</v>
      </c>
      <c r="L37" s="51">
        <f>K37/K$5*100</f>
        <v>30.504218251945499</v>
      </c>
      <c r="M37" s="164"/>
      <c r="N37" s="95"/>
      <c r="O37" s="95"/>
      <c r="P37" s="95"/>
      <c r="Q37" s="95"/>
      <c r="R37" s="95"/>
      <c r="S37" s="153"/>
      <c r="T37" s="150"/>
      <c r="U37" s="150"/>
      <c r="V37" s="150"/>
      <c r="W37" s="15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22" customFormat="1" x14ac:dyDescent="0.2">
      <c r="C38" s="95"/>
      <c r="D38" s="95"/>
      <c r="E38" s="95"/>
      <c r="K38" s="53"/>
      <c r="P38" s="154"/>
      <c r="R38" s="76"/>
      <c r="S38" s="153"/>
      <c r="T38" s="150"/>
      <c r="U38" s="150"/>
      <c r="V38" s="150"/>
      <c r="W38" s="15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22" customFormat="1" x14ac:dyDescent="0.2">
      <c r="C39" s="95"/>
      <c r="D39" s="95"/>
      <c r="E39" s="95"/>
      <c r="F39" s="53"/>
      <c r="G39" s="54"/>
      <c r="H39" s="54"/>
      <c r="J39" s="53"/>
      <c r="K39" s="53"/>
      <c r="L39" s="54"/>
      <c r="M39" s="170"/>
      <c r="R39" s="153"/>
      <c r="S39" s="153"/>
      <c r="T39" s="150"/>
      <c r="U39" s="150"/>
      <c r="V39" s="150"/>
      <c r="W39" s="150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22" customFormat="1" x14ac:dyDescent="0.2">
      <c r="A40" s="23"/>
      <c r="B40" s="23"/>
      <c r="C40" s="55"/>
      <c r="D40" s="55"/>
      <c r="E40" s="55"/>
      <c r="G40" s="53"/>
      <c r="H40" s="53"/>
      <c r="J40" s="55"/>
      <c r="K40" s="55"/>
      <c r="R40" s="153"/>
      <c r="S40" s="153"/>
      <c r="T40" s="150"/>
      <c r="U40" s="150"/>
      <c r="V40" s="150"/>
      <c r="W40" s="150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22" customFormat="1" x14ac:dyDescent="0.2">
      <c r="C41" s="55"/>
      <c r="D41" s="55"/>
      <c r="E41" s="55"/>
      <c r="J41" s="55"/>
      <c r="K41" s="55"/>
      <c r="R41" s="153"/>
      <c r="S41" s="153"/>
      <c r="T41" s="150"/>
      <c r="U41" s="150"/>
      <c r="V41" s="150"/>
      <c r="W41" s="150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Siti Aminah Ibrahim</cp:lastModifiedBy>
  <cp:lastPrinted>2024-05-13T07:02:46Z</cp:lastPrinted>
  <dcterms:created xsi:type="dcterms:W3CDTF">2020-06-23T08:33:49Z</dcterms:created>
  <dcterms:modified xsi:type="dcterms:W3CDTF">2026-02-12T07:13:54Z</dcterms:modified>
</cp:coreProperties>
</file>