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saeda\Documents\12 DECEMBER 2025\CMS 122025\"/>
    </mc:Choice>
  </mc:AlternateContent>
  <xr:revisionPtr revIDLastSave="0" documentId="13_ncr:1_{9C7C3B9F-F4B6-49E4-8AAC-2C5F728A726D}" xr6:coauthVersionLast="36" xr6:coauthVersionMax="36" xr10:uidLastSave="{00000000-0000-0000-0000-000000000000}"/>
  <bookViews>
    <workbookView xWindow="0" yWindow="0" windowWidth="28065" windowHeight="10215" tabRatio="690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8" r:id="rId4"/>
    <sheet name="Appendix vi" sheetId="5" r:id="rId5"/>
  </sheets>
  <definedNames>
    <definedName name="_xlnm._FilterDatabase" localSheetId="2" hidden="1">'Appendix iv'!$M$8:$R$22</definedName>
    <definedName name="_xlnm._FilterDatabase" localSheetId="3" hidden="1">'Appendix v'!#REF!</definedName>
    <definedName name="_xlnm.Print_Area" localSheetId="0">'Appendix i'!$A$1:$L$93</definedName>
    <definedName name="_xlnm.Print_Area" localSheetId="1">'Appendix ii-iii'!$A$1:$L$77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vi'!$A$1:$L$37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2" l="1"/>
  <c r="H91" i="2"/>
  <c r="I91" i="2"/>
  <c r="J91" i="2"/>
  <c r="K91" i="2"/>
  <c r="L91" i="2"/>
  <c r="H92" i="2"/>
  <c r="I92" i="2"/>
  <c r="J92" i="2"/>
  <c r="K92" i="2"/>
  <c r="L92" i="2"/>
  <c r="I93" i="2"/>
  <c r="J93" i="2"/>
  <c r="K93" i="2"/>
  <c r="L93" i="2"/>
  <c r="H37" i="2"/>
  <c r="I37" i="2"/>
  <c r="J37" i="2"/>
  <c r="K37" i="2"/>
  <c r="L37" i="2"/>
  <c r="H90" i="2" l="1"/>
  <c r="I90" i="2" l="1"/>
  <c r="J90" i="2"/>
  <c r="K90" i="2"/>
  <c r="L90" i="2"/>
  <c r="E37" i="7" l="1"/>
  <c r="H36" i="2" l="1"/>
  <c r="I36" i="2"/>
  <c r="J36" i="2"/>
  <c r="K36" i="2"/>
  <c r="L36" i="2"/>
  <c r="H89" i="2" l="1"/>
  <c r="I89" i="2"/>
  <c r="J89" i="2"/>
  <c r="K89" i="2"/>
  <c r="L89" i="2"/>
  <c r="H87" i="2" l="1"/>
  <c r="I87" i="2"/>
  <c r="J87" i="2"/>
  <c r="K87" i="2"/>
  <c r="L87" i="2"/>
  <c r="H88" i="2"/>
  <c r="I88" i="2"/>
  <c r="J88" i="2"/>
  <c r="K88" i="2"/>
  <c r="L88" i="2"/>
  <c r="C76" i="7" l="1"/>
  <c r="C7" i="6" l="1"/>
  <c r="D7" i="6"/>
  <c r="E7" i="6"/>
  <c r="J7" i="6"/>
  <c r="K7" i="6"/>
  <c r="I86" i="2" l="1"/>
  <c r="J86" i="2"/>
  <c r="K86" i="2"/>
  <c r="L86" i="2"/>
  <c r="H86" i="2"/>
  <c r="H35" i="2" l="1"/>
  <c r="I35" i="2"/>
  <c r="J35" i="2"/>
  <c r="K35" i="2"/>
  <c r="L35" i="2"/>
  <c r="H85" i="2" l="1"/>
  <c r="H84" i="2" l="1"/>
  <c r="I84" i="2"/>
  <c r="J84" i="2"/>
  <c r="K84" i="2"/>
  <c r="L84" i="2"/>
  <c r="I85" i="2"/>
  <c r="J85" i="2"/>
  <c r="K85" i="2"/>
  <c r="L85" i="2"/>
  <c r="L34" i="2" l="1"/>
  <c r="K34" i="2"/>
  <c r="J34" i="2"/>
  <c r="I34" i="2"/>
  <c r="H34" i="2"/>
  <c r="I83" i="2" l="1"/>
  <c r="J83" i="2"/>
  <c r="K83" i="2"/>
  <c r="L83" i="2"/>
  <c r="H83" i="2"/>
  <c r="I82" i="2" l="1"/>
  <c r="J82" i="2"/>
  <c r="K82" i="2"/>
  <c r="L82" i="2"/>
  <c r="H82" i="2"/>
  <c r="G7" i="7" l="1"/>
  <c r="G5" i="7"/>
  <c r="H79" i="2" l="1"/>
  <c r="I79" i="2"/>
  <c r="J79" i="2"/>
  <c r="K79" i="2"/>
  <c r="L79" i="2"/>
  <c r="H28" i="2"/>
  <c r="L31" i="2"/>
  <c r="K31" i="2"/>
  <c r="J31" i="2"/>
  <c r="I31" i="2"/>
  <c r="H31" i="2"/>
  <c r="L30" i="2"/>
  <c r="K30" i="2"/>
  <c r="J30" i="2"/>
  <c r="I30" i="2"/>
  <c r="H30" i="2"/>
  <c r="L29" i="2"/>
  <c r="K29" i="2"/>
  <c r="J29" i="2"/>
  <c r="I29" i="2"/>
  <c r="H29" i="2"/>
  <c r="L28" i="2"/>
  <c r="K28" i="2"/>
  <c r="J28" i="2"/>
  <c r="I28" i="2"/>
  <c r="I78" i="2" l="1"/>
  <c r="J78" i="2"/>
  <c r="K78" i="2"/>
  <c r="L78" i="2"/>
  <c r="H78" i="2"/>
  <c r="I77" i="2" l="1"/>
  <c r="J77" i="2"/>
  <c r="K77" i="2"/>
  <c r="L77" i="2"/>
  <c r="H77" i="2"/>
  <c r="I76" i="2" l="1"/>
  <c r="J76" i="2"/>
  <c r="K76" i="2"/>
  <c r="L76" i="2"/>
  <c r="H76" i="2"/>
  <c r="F35" i="5" l="1"/>
  <c r="L23" i="5"/>
  <c r="F20" i="5"/>
  <c r="F17" i="5"/>
  <c r="F12" i="5"/>
  <c r="F9" i="5"/>
  <c r="F8" i="5"/>
  <c r="F21" i="5"/>
  <c r="C37" i="6" l="1"/>
  <c r="J28" i="6"/>
  <c r="K28" i="6"/>
  <c r="E28" i="6"/>
  <c r="D28" i="6"/>
  <c r="C28" i="6"/>
  <c r="G28" i="6" l="1"/>
  <c r="I75" i="2"/>
  <c r="J75" i="2"/>
  <c r="K75" i="2"/>
  <c r="L75" i="2"/>
  <c r="H75" i="2"/>
  <c r="D28" i="8" l="1"/>
  <c r="E28" i="8"/>
  <c r="F28" i="8" s="1"/>
  <c r="C28" i="8"/>
  <c r="C7" i="8"/>
  <c r="K37" i="6"/>
  <c r="J37" i="6"/>
  <c r="D37" i="6"/>
  <c r="E37" i="6"/>
  <c r="D7" i="8"/>
  <c r="E7" i="8"/>
  <c r="C37" i="7" l="1"/>
  <c r="C38" i="7" s="1"/>
  <c r="I74" i="2" l="1"/>
  <c r="J74" i="2"/>
  <c r="K74" i="2"/>
  <c r="L74" i="2"/>
  <c r="H74" i="2"/>
  <c r="H73" i="2" l="1"/>
  <c r="I73" i="2"/>
  <c r="J73" i="2"/>
  <c r="K73" i="2"/>
  <c r="L73" i="2"/>
  <c r="L37" i="5" l="1"/>
  <c r="G8" i="5"/>
  <c r="I72" i="2" l="1"/>
  <c r="J72" i="2"/>
  <c r="K72" i="2"/>
  <c r="L72" i="2"/>
  <c r="H72" i="2"/>
  <c r="K25" i="5" l="1"/>
  <c r="J25" i="5"/>
  <c r="D25" i="5"/>
  <c r="E25" i="5"/>
  <c r="C25" i="5"/>
  <c r="K19" i="5"/>
  <c r="J19" i="5"/>
  <c r="D19" i="5"/>
  <c r="E19" i="5"/>
  <c r="C19" i="5"/>
  <c r="K11" i="5"/>
  <c r="J11" i="5"/>
  <c r="D11" i="5"/>
  <c r="E11" i="5"/>
  <c r="C11" i="5"/>
  <c r="K7" i="5"/>
  <c r="J7" i="5"/>
  <c r="J36" i="5" s="1"/>
  <c r="D7" i="5"/>
  <c r="D36" i="5" s="1"/>
  <c r="E7" i="5"/>
  <c r="C7" i="5"/>
  <c r="C36" i="5" s="1"/>
  <c r="E36" i="5" l="1"/>
  <c r="K36" i="5"/>
  <c r="K37" i="8"/>
  <c r="L37" i="8" s="1"/>
  <c r="J37" i="8"/>
  <c r="D37" i="8"/>
  <c r="E37" i="8"/>
  <c r="C37" i="8"/>
  <c r="K28" i="8"/>
  <c r="J28" i="8"/>
  <c r="K7" i="8"/>
  <c r="J7" i="8"/>
  <c r="F39" i="6" l="1"/>
  <c r="F40" i="6"/>
  <c r="F41" i="6"/>
  <c r="F42" i="6"/>
  <c r="F43" i="6"/>
  <c r="F44" i="6"/>
  <c r="F38" i="6"/>
  <c r="F35" i="6"/>
  <c r="G8" i="7" l="1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19" i="7"/>
  <c r="H19" i="7" s="1"/>
  <c r="G20" i="7"/>
  <c r="H20" i="7" s="1"/>
  <c r="G21" i="7"/>
  <c r="H21" i="7" s="1"/>
  <c r="G22" i="7"/>
  <c r="H22" i="7" s="1"/>
  <c r="G23" i="7"/>
  <c r="H23" i="7" s="1"/>
  <c r="G24" i="7"/>
  <c r="H24" i="7" s="1"/>
  <c r="G25" i="7"/>
  <c r="H25" i="7" s="1"/>
  <c r="G26" i="7"/>
  <c r="H26" i="7" s="1"/>
  <c r="G27" i="7"/>
  <c r="H27" i="7" s="1"/>
  <c r="G28" i="7"/>
  <c r="H28" i="7" s="1"/>
  <c r="G29" i="7"/>
  <c r="H29" i="7" s="1"/>
  <c r="G30" i="7"/>
  <c r="H30" i="7" s="1"/>
  <c r="G31" i="7"/>
  <c r="H31" i="7" s="1"/>
  <c r="G32" i="7"/>
  <c r="H32" i="7" s="1"/>
  <c r="G33" i="7"/>
  <c r="H33" i="7" s="1"/>
  <c r="G34" i="7"/>
  <c r="H34" i="7" s="1"/>
  <c r="G35" i="7"/>
  <c r="H35" i="7" s="1"/>
  <c r="G36" i="7"/>
  <c r="H36" i="7" s="1"/>
  <c r="L71" i="2" l="1"/>
  <c r="K71" i="2"/>
  <c r="J71" i="2"/>
  <c r="I71" i="2"/>
  <c r="H71" i="2"/>
  <c r="L46" i="6" l="1"/>
  <c r="F46" i="6"/>
  <c r="F46" i="8"/>
  <c r="L46" i="8"/>
  <c r="G38" i="6" l="1"/>
  <c r="H38" i="6" s="1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L47" i="7" l="1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46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7" i="7"/>
  <c r="L5" i="7"/>
  <c r="F5" i="7"/>
  <c r="F44" i="7"/>
  <c r="L44" i="7"/>
  <c r="G44" i="7"/>
  <c r="H69" i="2" l="1"/>
  <c r="I70" i="2"/>
  <c r="J70" i="2"/>
  <c r="K70" i="2"/>
  <c r="L70" i="2"/>
  <c r="H70" i="2"/>
  <c r="I69" i="2"/>
  <c r="J69" i="2"/>
  <c r="K69" i="2"/>
  <c r="L69" i="2"/>
  <c r="G5" i="8" l="1"/>
  <c r="H5" i="8" s="1"/>
  <c r="G5" i="6"/>
  <c r="H5" i="6" s="1"/>
  <c r="H44" i="7"/>
  <c r="H5" i="7"/>
  <c r="I68" i="2" l="1"/>
  <c r="J68" i="2"/>
  <c r="K68" i="2"/>
  <c r="L68" i="2"/>
  <c r="H68" i="2"/>
  <c r="G8" i="8" l="1"/>
  <c r="H55" i="2" l="1"/>
  <c r="I55" i="2"/>
  <c r="J55" i="2"/>
  <c r="K55" i="2"/>
  <c r="L55" i="2"/>
  <c r="H56" i="2"/>
  <c r="I56" i="2"/>
  <c r="J56" i="2"/>
  <c r="K56" i="2"/>
  <c r="L56" i="2"/>
  <c r="H57" i="2"/>
  <c r="I57" i="2"/>
  <c r="J57" i="2"/>
  <c r="K57" i="2"/>
  <c r="L57" i="2"/>
  <c r="H58" i="2"/>
  <c r="I58" i="2"/>
  <c r="J58" i="2"/>
  <c r="K58" i="2"/>
  <c r="L58" i="2"/>
  <c r="H59" i="2"/>
  <c r="I59" i="2"/>
  <c r="J59" i="2"/>
  <c r="K59" i="2"/>
  <c r="L59" i="2"/>
  <c r="H60" i="2"/>
  <c r="I60" i="2"/>
  <c r="J60" i="2"/>
  <c r="K60" i="2"/>
  <c r="L60" i="2"/>
  <c r="H61" i="2"/>
  <c r="I61" i="2"/>
  <c r="J61" i="2"/>
  <c r="K61" i="2"/>
  <c r="L61" i="2"/>
  <c r="H62" i="2"/>
  <c r="I62" i="2"/>
  <c r="J62" i="2"/>
  <c r="K62" i="2"/>
  <c r="L62" i="2"/>
  <c r="H63" i="2"/>
  <c r="I63" i="2"/>
  <c r="J63" i="2"/>
  <c r="K63" i="2"/>
  <c r="L63" i="2"/>
  <c r="H64" i="2"/>
  <c r="I64" i="2"/>
  <c r="J64" i="2"/>
  <c r="K64" i="2"/>
  <c r="L64" i="2"/>
  <c r="H65" i="2"/>
  <c r="I65" i="2"/>
  <c r="J65" i="2"/>
  <c r="K65" i="2"/>
  <c r="L65" i="2"/>
  <c r="L54" i="2" l="1"/>
  <c r="K54" i="2"/>
  <c r="J54" i="2"/>
  <c r="H54" i="2"/>
  <c r="G9" i="2" l="1"/>
  <c r="D37" i="7" l="1"/>
  <c r="D38" i="7" s="1"/>
  <c r="E38" i="7" l="1"/>
  <c r="G37" i="7" l="1"/>
  <c r="H37" i="7" s="1"/>
  <c r="F37" i="7"/>
  <c r="F38" i="7"/>
  <c r="G38" i="7" l="1"/>
  <c r="H38" i="7" s="1"/>
  <c r="G46" i="8"/>
  <c r="L7" i="6" l="1"/>
  <c r="F7" i="6"/>
  <c r="H46" i="8" l="1"/>
  <c r="G44" i="8"/>
  <c r="H44" i="8" s="1"/>
  <c r="G43" i="8"/>
  <c r="H43" i="8" s="1"/>
  <c r="G42" i="8"/>
  <c r="H42" i="8" s="1"/>
  <c r="G41" i="8"/>
  <c r="H41" i="8" s="1"/>
  <c r="G40" i="8"/>
  <c r="H40" i="8" s="1"/>
  <c r="G39" i="8"/>
  <c r="H39" i="8" s="1"/>
  <c r="G38" i="8"/>
  <c r="H38" i="8" s="1"/>
  <c r="F37" i="8"/>
  <c r="G35" i="8"/>
  <c r="H35" i="8" s="1"/>
  <c r="G34" i="8"/>
  <c r="H34" i="8" s="1"/>
  <c r="G33" i="8"/>
  <c r="H33" i="8" s="1"/>
  <c r="G32" i="8"/>
  <c r="H32" i="8" s="1"/>
  <c r="G31" i="8"/>
  <c r="H31" i="8" s="1"/>
  <c r="G30" i="8"/>
  <c r="H30" i="8" s="1"/>
  <c r="G29" i="8"/>
  <c r="H29" i="8" s="1"/>
  <c r="L28" i="8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H8" i="8"/>
  <c r="L7" i="8"/>
  <c r="F7" i="8"/>
  <c r="G46" i="6"/>
  <c r="H46" i="6" s="1"/>
  <c r="F37" i="6"/>
  <c r="G30" i="6"/>
  <c r="H30" i="6" s="1"/>
  <c r="G31" i="6"/>
  <c r="H31" i="6" s="1"/>
  <c r="G32" i="6"/>
  <c r="H32" i="6" s="1"/>
  <c r="G33" i="6"/>
  <c r="H33" i="6" s="1"/>
  <c r="G34" i="6"/>
  <c r="H34" i="6" s="1"/>
  <c r="G35" i="6"/>
  <c r="H35" i="6" s="1"/>
  <c r="G29" i="6"/>
  <c r="H29" i="6" s="1"/>
  <c r="G9" i="6"/>
  <c r="H9" i="6" s="1"/>
  <c r="G10" i="6"/>
  <c r="H10" i="6" s="1"/>
  <c r="G11" i="6"/>
  <c r="H11" i="6" s="1"/>
  <c r="G12" i="6"/>
  <c r="H12" i="6" s="1"/>
  <c r="G13" i="6"/>
  <c r="H13" i="6" s="1"/>
  <c r="G26" i="6"/>
  <c r="H26" i="6" s="1"/>
  <c r="G14" i="6"/>
  <c r="H14" i="6" s="1"/>
  <c r="G15" i="6"/>
  <c r="H15" i="6" s="1"/>
  <c r="G16" i="6"/>
  <c r="H16" i="6" s="1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24" i="6"/>
  <c r="H24" i="6" s="1"/>
  <c r="G25" i="6"/>
  <c r="H25" i="6" s="1"/>
  <c r="G8" i="6"/>
  <c r="H8" i="6" s="1"/>
  <c r="L28" i="6"/>
  <c r="F28" i="6"/>
  <c r="L44" i="6" l="1"/>
  <c r="L37" i="6"/>
  <c r="L41" i="8"/>
  <c r="L33" i="6"/>
  <c r="L29" i="6"/>
  <c r="L29" i="8"/>
  <c r="L31" i="8"/>
  <c r="L30" i="8"/>
  <c r="L34" i="8"/>
  <c r="L35" i="8"/>
  <c r="L32" i="8"/>
  <c r="L33" i="8"/>
  <c r="F8" i="8"/>
  <c r="F16" i="8"/>
  <c r="F24" i="8"/>
  <c r="F9" i="8"/>
  <c r="F17" i="8"/>
  <c r="F25" i="8"/>
  <c r="F21" i="8"/>
  <c r="F14" i="8"/>
  <c r="F10" i="8"/>
  <c r="F18" i="8"/>
  <c r="F26" i="8"/>
  <c r="F12" i="8"/>
  <c r="F23" i="8"/>
  <c r="F11" i="8"/>
  <c r="F19" i="8"/>
  <c r="F20" i="8"/>
  <c r="F22" i="8"/>
  <c r="F15" i="8"/>
  <c r="F13" i="8"/>
  <c r="F29" i="8"/>
  <c r="F34" i="8"/>
  <c r="F30" i="8"/>
  <c r="F35" i="8"/>
  <c r="F31" i="8"/>
  <c r="F33" i="8"/>
  <c r="F32" i="8"/>
  <c r="L42" i="8"/>
  <c r="L44" i="8"/>
  <c r="L39" i="8"/>
  <c r="G37" i="8"/>
  <c r="H37" i="8" s="1"/>
  <c r="F39" i="8"/>
  <c r="F40" i="8"/>
  <c r="F44" i="8"/>
  <c r="F41" i="8"/>
  <c r="F38" i="8"/>
  <c r="F42" i="8"/>
  <c r="F43" i="8"/>
  <c r="L23" i="8"/>
  <c r="G7" i="8"/>
  <c r="H7" i="8" s="1"/>
  <c r="L8" i="8"/>
  <c r="L10" i="8"/>
  <c r="L12" i="8"/>
  <c r="L14" i="8"/>
  <c r="L16" i="8"/>
  <c r="L18" i="8"/>
  <c r="L20" i="8"/>
  <c r="L22" i="8"/>
  <c r="L24" i="8"/>
  <c r="L26" i="8"/>
  <c r="L43" i="8"/>
  <c r="L17" i="8"/>
  <c r="G28" i="8"/>
  <c r="H28" i="8" s="1"/>
  <c r="L38" i="8"/>
  <c r="L9" i="8"/>
  <c r="L11" i="8"/>
  <c r="L13" i="8"/>
  <c r="L15" i="8"/>
  <c r="L19" i="8"/>
  <c r="L21" i="8"/>
  <c r="L25" i="8"/>
  <c r="L40" i="8"/>
  <c r="L32" i="6"/>
  <c r="L31" i="6"/>
  <c r="L30" i="6"/>
  <c r="G37" i="6"/>
  <c r="H37" i="6" s="1"/>
  <c r="L43" i="6"/>
  <c r="L42" i="6"/>
  <c r="L41" i="6"/>
  <c r="L40" i="6"/>
  <c r="L39" i="6"/>
  <c r="L38" i="6"/>
  <c r="L35" i="6"/>
  <c r="L34" i="6"/>
  <c r="F34" i="6"/>
  <c r="F33" i="6"/>
  <c r="F32" i="6"/>
  <c r="F31" i="6"/>
  <c r="F30" i="6"/>
  <c r="F29" i="6"/>
  <c r="H28" i="6"/>
  <c r="L26" i="6" l="1"/>
  <c r="L21" i="6"/>
  <c r="L14" i="6"/>
  <c r="L22" i="6"/>
  <c r="L15" i="6"/>
  <c r="L23" i="6"/>
  <c r="L9" i="6"/>
  <c r="L16" i="6"/>
  <c r="L24" i="6"/>
  <c r="L10" i="6"/>
  <c r="L17" i="6"/>
  <c r="L25" i="6"/>
  <c r="L11" i="6"/>
  <c r="L18" i="6"/>
  <c r="L8" i="6"/>
  <c r="L12" i="6"/>
  <c r="L19" i="6"/>
  <c r="L13" i="6"/>
  <c r="L20" i="6"/>
  <c r="F10" i="6"/>
  <c r="F17" i="6"/>
  <c r="F25" i="6"/>
  <c r="F11" i="6"/>
  <c r="F18" i="6"/>
  <c r="F8" i="6"/>
  <c r="F12" i="6"/>
  <c r="F19" i="6"/>
  <c r="F13" i="6"/>
  <c r="F20" i="6"/>
  <c r="F26" i="6"/>
  <c r="F21" i="6"/>
  <c r="F22" i="6"/>
  <c r="F15" i="6"/>
  <c r="F23" i="6"/>
  <c r="F9" i="6"/>
  <c r="F24" i="6"/>
  <c r="F14" i="6"/>
  <c r="F16" i="6"/>
  <c r="G7" i="6"/>
  <c r="H7" i="6" s="1"/>
  <c r="G10" i="2" l="1"/>
  <c r="G17" i="5" l="1"/>
  <c r="H17" i="5" s="1"/>
  <c r="C77" i="7" l="1"/>
  <c r="D76" i="7"/>
  <c r="D77" i="7" s="1"/>
  <c r="E76" i="7"/>
  <c r="E77" i="7" l="1"/>
  <c r="F77" i="7" s="1"/>
  <c r="F76" i="7"/>
  <c r="G61" i="7" l="1"/>
  <c r="H61" i="7" s="1"/>
  <c r="G62" i="7"/>
  <c r="G35" i="5" l="1"/>
  <c r="H35" i="5" s="1"/>
  <c r="H8" i="5"/>
  <c r="G9" i="5"/>
  <c r="H9" i="5" s="1"/>
  <c r="G12" i="5"/>
  <c r="H12" i="5" s="1"/>
  <c r="G13" i="5"/>
  <c r="H13" i="5" s="1"/>
  <c r="G14" i="5"/>
  <c r="H14" i="5" s="1"/>
  <c r="G15" i="5"/>
  <c r="H15" i="5" s="1"/>
  <c r="G16" i="5"/>
  <c r="H16" i="5" s="1"/>
  <c r="G20" i="5"/>
  <c r="H20" i="5" s="1"/>
  <c r="G21" i="5"/>
  <c r="H21" i="5" s="1"/>
  <c r="G23" i="5"/>
  <c r="H23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32" i="5"/>
  <c r="H32" i="5" s="1"/>
  <c r="G33" i="5"/>
  <c r="H33" i="5" s="1"/>
  <c r="G37" i="5"/>
  <c r="H37" i="5" s="1"/>
  <c r="I20" i="5" l="1"/>
  <c r="G11" i="5"/>
  <c r="H11" i="5" s="1"/>
  <c r="G7" i="5"/>
  <c r="H7" i="5" s="1"/>
  <c r="G19" i="5"/>
  <c r="H19" i="5" s="1"/>
  <c r="G25" i="5"/>
  <c r="H25" i="5" s="1"/>
  <c r="F11" i="5" l="1"/>
  <c r="L11" i="5"/>
  <c r="G36" i="5"/>
  <c r="H36" i="5" s="1"/>
  <c r="G5" i="5" l="1"/>
  <c r="H5" i="5" s="1"/>
  <c r="F36" i="5"/>
  <c r="L35" i="5"/>
  <c r="L20" i="5"/>
  <c r="L5" i="5"/>
  <c r="L27" i="5"/>
  <c r="L19" i="5"/>
  <c r="L28" i="5"/>
  <c r="L29" i="5"/>
  <c r="L14" i="5"/>
  <c r="L30" i="5"/>
  <c r="L15" i="5"/>
  <c r="L31" i="5"/>
  <c r="L16" i="5"/>
  <c r="L32" i="5"/>
  <c r="L17" i="5"/>
  <c r="L33" i="5"/>
  <c r="L12" i="5"/>
  <c r="L26" i="5"/>
  <c r="L25" i="5"/>
  <c r="L9" i="5"/>
  <c r="L8" i="5"/>
  <c r="L21" i="5"/>
  <c r="L7" i="5"/>
  <c r="L13" i="5"/>
  <c r="L36" i="5"/>
  <c r="F27" i="5"/>
  <c r="F19" i="5"/>
  <c r="F28" i="5"/>
  <c r="F13" i="5"/>
  <c r="F5" i="5"/>
  <c r="F29" i="5"/>
  <c r="F14" i="5"/>
  <c r="F7" i="5"/>
  <c r="F30" i="5"/>
  <c r="F15" i="5"/>
  <c r="F31" i="5"/>
  <c r="F16" i="5"/>
  <c r="F32" i="5"/>
  <c r="F33" i="5"/>
  <c r="F26" i="5"/>
  <c r="F25" i="5"/>
  <c r="F23" i="5"/>
  <c r="F37" i="5"/>
  <c r="K76" i="7" l="1"/>
  <c r="K77" i="7" s="1"/>
  <c r="J76" i="7"/>
  <c r="J77" i="7" s="1"/>
  <c r="G75" i="7"/>
  <c r="H75" i="7" s="1"/>
  <c r="G74" i="7"/>
  <c r="H74" i="7" s="1"/>
  <c r="G73" i="7"/>
  <c r="H73" i="7" s="1"/>
  <c r="G72" i="7"/>
  <c r="H72" i="7" s="1"/>
  <c r="G71" i="7"/>
  <c r="H71" i="7" s="1"/>
  <c r="G70" i="7"/>
  <c r="H70" i="7" s="1"/>
  <c r="G69" i="7"/>
  <c r="H69" i="7" s="1"/>
  <c r="G68" i="7"/>
  <c r="H68" i="7" s="1"/>
  <c r="G67" i="7"/>
  <c r="H67" i="7" s="1"/>
  <c r="G66" i="7"/>
  <c r="H66" i="7" s="1"/>
  <c r="G65" i="7"/>
  <c r="H65" i="7" s="1"/>
  <c r="G64" i="7"/>
  <c r="H64" i="7" s="1"/>
  <c r="G63" i="7"/>
  <c r="H63" i="7" s="1"/>
  <c r="H62" i="7"/>
  <c r="G60" i="7"/>
  <c r="H60" i="7" s="1"/>
  <c r="G59" i="7"/>
  <c r="H59" i="7" s="1"/>
  <c r="G58" i="7"/>
  <c r="H58" i="7" s="1"/>
  <c r="G57" i="7"/>
  <c r="H57" i="7" s="1"/>
  <c r="G56" i="7"/>
  <c r="H56" i="7" s="1"/>
  <c r="G55" i="7"/>
  <c r="H55" i="7" s="1"/>
  <c r="G54" i="7"/>
  <c r="H54" i="7" s="1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G46" i="7"/>
  <c r="H46" i="7" s="1"/>
  <c r="J37" i="7"/>
  <c r="J38" i="7" s="1"/>
  <c r="K37" i="7"/>
  <c r="L77" i="7" l="1"/>
  <c r="L76" i="7"/>
  <c r="K38" i="7"/>
  <c r="L38" i="7" s="1"/>
  <c r="L37" i="7"/>
  <c r="G77" i="7"/>
  <c r="H77" i="7" s="1"/>
  <c r="G76" i="7"/>
  <c r="H76" i="7" s="1"/>
  <c r="H7" i="7"/>
</calcChain>
</file>

<file path=xl/sharedStrings.xml><?xml version="1.0" encoding="utf-8"?>
<sst xmlns="http://schemas.openxmlformats.org/spreadsheetml/2006/main" count="385" uniqueCount="186">
  <si>
    <t>Annual Change (%)</t>
  </si>
  <si>
    <t>Country</t>
  </si>
  <si>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</si>
  <si>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</si>
  <si>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</si>
  <si>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</si>
  <si>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</si>
  <si>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</si>
  <si>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</si>
  <si>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</si>
  <si>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</si>
  <si>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</si>
  <si>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</si>
  <si>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</si>
  <si>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</si>
  <si>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</si>
  <si>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</si>
  <si>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</si>
  <si>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</si>
  <si>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</si>
  <si>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</si>
  <si>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</si>
  <si>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</si>
  <si>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</si>
  <si>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</si>
  <si>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</si>
  <si>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</si>
  <si>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</si>
  <si>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</si>
  <si>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</si>
  <si>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</si>
  <si>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</si>
  <si>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</si>
  <si>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Other Countries</t>
  </si>
  <si>
    <t>Total Exports</t>
  </si>
  <si>
    <t>PERIOD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</si>
  <si>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</si>
  <si>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</si>
  <si>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</si>
  <si>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</si>
  <si>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</si>
  <si>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</si>
  <si>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</si>
  <si>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</si>
  <si>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</si>
  <si>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</si>
  <si>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</si>
  <si>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</si>
  <si>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</si>
  <si>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</si>
  <si>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</si>
  <si>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</si>
  <si>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MANUFACTURING </t>
  </si>
  <si>
    <t xml:space="preserve"> AGRICULTURE </t>
  </si>
  <si>
    <t xml:space="preserve"> MINING</t>
  </si>
  <si>
    <t>Others</t>
  </si>
  <si>
    <t>Total Imports</t>
  </si>
  <si>
    <t>Electrical &amp; Electronic  Products (E&amp;E)</t>
  </si>
  <si>
    <t>Petroleum Products</t>
  </si>
  <si>
    <t>Transport Equipment</t>
  </si>
  <si>
    <t>Manufacture Of Metal</t>
  </si>
  <si>
    <t>Processed Food</t>
  </si>
  <si>
    <t>Optical &amp; Scientific Equipment</t>
  </si>
  <si>
    <t>Other Manufactures</t>
  </si>
  <si>
    <t>Manufacture Of Plastics</t>
  </si>
  <si>
    <t>Paper &amp; Pulp Products</t>
  </si>
  <si>
    <t>Rubber Products</t>
  </si>
  <si>
    <t>Non-Metallic Mineral Products</t>
  </si>
  <si>
    <t>Palm Oil-Based Manufactured Products</t>
  </si>
  <si>
    <t>Wood Products</t>
  </si>
  <si>
    <t>Jewellery</t>
  </si>
  <si>
    <t>Beverages &amp; Tobacco</t>
  </si>
  <si>
    <t>Natural Rubber</t>
  </si>
  <si>
    <t>Seafood, fresh, chilled or frozen</t>
  </si>
  <si>
    <t>Other Vegetables Oil</t>
  </si>
  <si>
    <t>Sawn Timber &amp; Moulding</t>
  </si>
  <si>
    <t>Sawlog</t>
  </si>
  <si>
    <t>Crude Petroleum</t>
  </si>
  <si>
    <t>Other Mining</t>
  </si>
  <si>
    <t>Liquefied Natural Gas (LNG)</t>
  </si>
  <si>
    <t>Tin</t>
  </si>
  <si>
    <t>BEC Category</t>
  </si>
  <si>
    <t>Goods n.e.s.</t>
  </si>
  <si>
    <t>Capital good (except transport equipment)</t>
  </si>
  <si>
    <t>Transport equipment, industrial</t>
  </si>
  <si>
    <t>Durables</t>
  </si>
  <si>
    <t>Food &amp; beverages, primary, mainly for household consumption</t>
  </si>
  <si>
    <t>Food &amp; beverages, process, mainly for household consumption</t>
  </si>
  <si>
    <t>Non-durables</t>
  </si>
  <si>
    <t>Semi-durables</t>
  </si>
  <si>
    <t>Transport equipment, non-industrial</t>
  </si>
  <si>
    <t>Fuel &amp; lubricants, processed motor spirit</t>
  </si>
  <si>
    <t>Transport equipment, passenger motor cars</t>
  </si>
  <si>
    <t>Food &amp; beverages, primary, mainly for industries</t>
  </si>
  <si>
    <t>Food &amp; beverages, processed, mainly for industries</t>
  </si>
  <si>
    <t>Fuel &amp; lubricants, primary</t>
  </si>
  <si>
    <t>Fuel &amp; lubricants, processed, other</t>
  </si>
  <si>
    <t>Industrial supplies, n.e.s. primary</t>
  </si>
  <si>
    <t>Industrial supplies, n.e.s. processed</t>
  </si>
  <si>
    <t>Parts and accessories of capital goods (except transport equipment)</t>
  </si>
  <si>
    <t>Parts and accessories of transport equipment</t>
  </si>
  <si>
    <t>Exports</t>
  </si>
  <si>
    <t>Domestic Exports</t>
  </si>
  <si>
    <t>Imports</t>
  </si>
  <si>
    <t>Total Trade</t>
  </si>
  <si>
    <t>Balance of Trade</t>
  </si>
  <si>
    <t>Annual Change</t>
  </si>
  <si>
    <t>Top 30 Country</t>
  </si>
  <si>
    <t>Re-exports</t>
  </si>
  <si>
    <t>Gross Imports</t>
  </si>
  <si>
    <t>Retain Imports</t>
  </si>
  <si>
    <t>Transaction Below RM5,000</t>
  </si>
  <si>
    <t>Intermediate Goods</t>
  </si>
  <si>
    <t>Dual Use Goods</t>
  </si>
  <si>
    <t>Consumption Goods</t>
  </si>
  <si>
    <t>Capital Goods</t>
  </si>
  <si>
    <t>Share
 (%)</t>
  </si>
  <si>
    <t>2020</t>
  </si>
  <si>
    <t>2021</t>
  </si>
  <si>
    <t>Rank</t>
  </si>
  <si>
    <t>Value RM million</t>
  </si>
  <si>
    <t>Value RM million (FOB)</t>
  </si>
  <si>
    <t>Value RM million (CIF)</t>
  </si>
  <si>
    <t>Val RM million (CIF)</t>
  </si>
  <si>
    <t>Table II: Exports by Country Destination</t>
  </si>
  <si>
    <t>Table III: Imports by Country of Origin</t>
  </si>
  <si>
    <t>Table  I : Exports, Domestic Exports, Imports, Total Trade And Balance of Trade</t>
  </si>
  <si>
    <t xml:space="preserve">Table IV: Exports by Sector and Sub-sector </t>
  </si>
  <si>
    <t>Table V: Imports by Sector and Sub-sector</t>
  </si>
  <si>
    <t>Val RM million (FOB)</t>
  </si>
  <si>
    <t>Sector and Sub-sector</t>
  </si>
  <si>
    <t>Table VI: Imports by End Use &amp; Broad Economic Categories (BEC) Classification</t>
  </si>
  <si>
    <t>2022</t>
  </si>
  <si>
    <t>Metalliferous Ores and Metal Scrap</t>
  </si>
  <si>
    <t>Other Agriculture</t>
  </si>
  <si>
    <t>Crude Fertilizers And Crude Minerals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</si>
  <si>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</si>
  <si>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</si>
  <si>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</si>
  <si>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</si>
  <si>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</si>
  <si>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</si>
  <si>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</si>
  <si>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</si>
  <si>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</si>
  <si>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</si>
  <si>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</si>
  <si>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</si>
  <si>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</si>
  <si>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</si>
  <si>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</si>
  <si>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</si>
  <si>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</si>
  <si>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</si>
  <si>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</si>
  <si>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</si>
  <si>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</si>
  <si>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</si>
  <si>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Canada</t>
  </si>
  <si>
    <t>Pakistan</t>
  </si>
  <si>
    <t>Switzerland</t>
  </si>
  <si>
    <t>Kenya</t>
  </si>
  <si>
    <t>Russian Federation</t>
  </si>
  <si>
    <t>Argentina</t>
  </si>
  <si>
    <t>Cote D'Ivoire</t>
  </si>
  <si>
    <t>Chemical And Chemical Products (Exclude Plastics In Non-Primary Forms)</t>
  </si>
  <si>
    <t>Machinery, Equipment And Parts</t>
  </si>
  <si>
    <t>Iron And Steel Products</t>
  </si>
  <si>
    <t>Textiles,  Apparels And Footwear</t>
  </si>
  <si>
    <t>Palm Oil and Palm-Based Products</t>
  </si>
  <si>
    <t>Condensates and other petroleum oil</t>
  </si>
  <si>
    <t>EU</t>
  </si>
  <si>
    <t>Cambodia</t>
  </si>
  <si>
    <t>Ecuador</t>
  </si>
  <si>
    <t>Sri Lanka</t>
  </si>
  <si>
    <t>Sudan</t>
  </si>
  <si>
    <t>Oman</t>
  </si>
  <si>
    <t>South Africa</t>
  </si>
  <si>
    <t>Costa Rica</t>
  </si>
  <si>
    <t>Nov
2025</t>
  </si>
  <si>
    <t>2024 (JAN-DEC)</t>
  </si>
  <si>
    <t>2025 (JAN-DEC)</t>
  </si>
  <si>
    <t>Dec
2024</t>
  </si>
  <si>
    <t>Dec
2025</t>
  </si>
  <si>
    <t>Jan-Dec
2024</t>
  </si>
  <si>
    <t>Jan-Dec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</si>
</sst>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-* #,##0.0_-;\-* #,##0.0_-;_-* &quot;-&quot;??_-;_-@_-"/>
    <numFmt numFmtId="169" formatCode="_(* #,##0.0_);_(* \(#,##0.0\);_(* &quot;-&quot;_);_(@_)"/>
    <numFmt numFmtId="170" formatCode="_(* #,##0.0_);_(* \(#,##0.0\);_(* &quot;-&quot;??_);_(@_)"/>
    <numFmt numFmtId="171" formatCode="0.0%"/>
    <numFmt numFmtId="172" formatCode="_(* #,##0_);_(* \(#,##0\);_(* &quot;-&quot;??_);_(@_)"/>
    <numFmt numFmtId="173" formatCode="0.00_)"/>
    <numFmt numFmtId="174" formatCode="#,##0.0_);\(#,##0.0\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6"/>
      <name val="Helv"/>
    </font>
    <font>
      <sz val="12"/>
      <name val="Helv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12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23" fillId="0" borderId="0"/>
    <xf numFmtId="0" fontId="21" fillId="0" borderId="0"/>
    <xf numFmtId="0" fontId="1" fillId="0" borderId="0"/>
    <xf numFmtId="0" fontId="1" fillId="0" borderId="0"/>
    <xf numFmtId="174" fontId="24" fillId="0" borderId="0"/>
    <xf numFmtId="0" fontId="21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5" applyNumberFormat="0" applyAlignment="0" applyProtection="0"/>
    <xf numFmtId="0" fontId="33" fillId="10" borderId="6" applyNumberFormat="0" applyAlignment="0" applyProtection="0"/>
    <xf numFmtId="0" fontId="34" fillId="10" borderId="5" applyNumberFormat="0" applyAlignment="0" applyProtection="0"/>
    <xf numFmtId="0" fontId="35" fillId="0" borderId="7" applyNumberFormat="0" applyFill="0" applyAlignment="0" applyProtection="0"/>
    <xf numFmtId="0" fontId="36" fillId="11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5" fillId="0" borderId="0" xfId="2" applyFont="1"/>
    <xf numFmtId="0" fontId="6" fillId="0" borderId="0" xfId="2" applyFont="1"/>
    <xf numFmtId="0" fontId="7" fillId="2" borderId="0" xfId="2" applyFont="1" applyFill="1"/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8" fillId="2" borderId="1" xfId="2" applyFont="1" applyFill="1" applyBorder="1" applyAlignment="1">
      <alignment horizontal="right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8" fillId="2" borderId="0" xfId="7" quotePrefix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167" fontId="6" fillId="0" borderId="0" xfId="1" applyNumberFormat="1" applyFont="1" applyFill="1" applyBorder="1"/>
    <xf numFmtId="167" fontId="8" fillId="2" borderId="0" xfId="1" applyNumberFormat="1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8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7" fontId="15" fillId="0" borderId="0" xfId="0" applyNumberFormat="1" applyFont="1"/>
    <xf numFmtId="0" fontId="3" fillId="4" borderId="0" xfId="0" applyFont="1" applyFill="1" applyAlignment="1">
      <alignment horizontal="left"/>
    </xf>
    <xf numFmtId="167" fontId="3" fillId="4" borderId="0" xfId="1" applyNumberFormat="1" applyFont="1" applyFill="1" applyBorder="1"/>
    <xf numFmtId="0" fontId="3" fillId="4" borderId="0" xfId="0" applyFont="1" applyFill="1"/>
    <xf numFmtId="0" fontId="13" fillId="4" borderId="0" xfId="0" applyFont="1" applyFill="1"/>
    <xf numFmtId="167" fontId="18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/>
    <xf numFmtId="168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0" fontId="2" fillId="3" borderId="0" xfId="0" applyFont="1" applyFill="1"/>
    <xf numFmtId="0" fontId="2" fillId="3" borderId="0" xfId="0" applyFont="1" applyFill="1" applyAlignment="1">
      <alignment wrapText="1"/>
    </xf>
    <xf numFmtId="167" fontId="2" fillId="3" borderId="0" xfId="1" applyNumberFormat="1" applyFont="1" applyFill="1" applyBorder="1" applyAlignment="1"/>
    <xf numFmtId="168" fontId="2" fillId="3" borderId="0" xfId="1" applyNumberFormat="1" applyFont="1" applyFill="1" applyBorder="1" applyAlignment="1"/>
    <xf numFmtId="170" fontId="2" fillId="3" borderId="0" xfId="1" applyNumberFormat="1" applyFont="1" applyFill="1" applyBorder="1" applyAlignment="1"/>
    <xf numFmtId="172" fontId="2" fillId="3" borderId="0" xfId="1" applyNumberFormat="1" applyFont="1" applyFill="1" applyBorder="1" applyAlignment="1"/>
    <xf numFmtId="172" fontId="19" fillId="5" borderId="0" xfId="1" applyNumberFormat="1" applyFont="1" applyFill="1" applyBorder="1" applyAlignment="1"/>
    <xf numFmtId="0" fontId="19" fillId="4" borderId="0" xfId="0" applyFont="1" applyFill="1" applyAlignment="1">
      <alignment horizontal="left"/>
    </xf>
    <xf numFmtId="0" fontId="19" fillId="4" borderId="0" xfId="0" applyFont="1" applyFill="1"/>
    <xf numFmtId="167" fontId="19" fillId="4" borderId="0" xfId="1" applyNumberFormat="1" applyFont="1" applyFill="1" applyBorder="1" applyAlignment="1"/>
    <xf numFmtId="168" fontId="19" fillId="4" borderId="0" xfId="1" applyNumberFormat="1" applyFont="1" applyFill="1" applyBorder="1" applyAlignment="1"/>
    <xf numFmtId="170" fontId="19" fillId="4" borderId="0" xfId="1" applyNumberFormat="1" applyFont="1" applyFill="1" applyBorder="1" applyAlignment="1"/>
    <xf numFmtId="167" fontId="16" fillId="0" borderId="0" xfId="0" applyNumberFormat="1" applyFont="1"/>
    <xf numFmtId="171" fontId="16" fillId="0" borderId="0" xfId="6" applyNumberFormat="1" applyFont="1" applyBorder="1"/>
    <xf numFmtId="167" fontId="18" fillId="0" borderId="0" xfId="1" applyNumberFormat="1" applyFont="1" applyBorder="1"/>
    <xf numFmtId="167" fontId="2" fillId="3" borderId="0" xfId="1" applyNumberFormat="1" applyFont="1" applyFill="1" applyBorder="1"/>
    <xf numFmtId="168" fontId="2" fillId="3" borderId="0" xfId="1" applyNumberFormat="1" applyFont="1" applyFill="1" applyBorder="1"/>
    <xf numFmtId="169" fontId="2" fillId="3" borderId="0" xfId="0" applyNumberFormat="1" applyFont="1" applyFill="1"/>
    <xf numFmtId="170" fontId="2" fillId="3" borderId="0" xfId="1" applyNumberFormat="1" applyFont="1" applyFill="1" applyBorder="1"/>
    <xf numFmtId="167" fontId="18" fillId="5" borderId="0" xfId="1" applyNumberFormat="1" applyFont="1" applyFill="1" applyBorder="1"/>
    <xf numFmtId="167" fontId="19" fillId="5" borderId="0" xfId="1" applyNumberFormat="1" applyFont="1" applyFill="1" applyBorder="1"/>
    <xf numFmtId="168" fontId="19" fillId="5" borderId="0" xfId="1" applyNumberFormat="1" applyFont="1" applyFill="1" applyBorder="1"/>
    <xf numFmtId="169" fontId="19" fillId="5" borderId="0" xfId="0" applyNumberFormat="1" applyFont="1" applyFill="1"/>
    <xf numFmtId="170" fontId="19" fillId="5" borderId="0" xfId="1" applyNumberFormat="1" applyFont="1" applyFill="1" applyBorder="1"/>
    <xf numFmtId="167" fontId="13" fillId="4" borderId="0" xfId="1" applyNumberFormat="1" applyFont="1" applyFill="1" applyBorder="1"/>
    <xf numFmtId="170" fontId="13" fillId="4" borderId="0" xfId="1" applyNumberFormat="1" applyFont="1" applyFill="1" applyBorder="1"/>
    <xf numFmtId="169" fontId="13" fillId="4" borderId="0" xfId="0" applyNumberFormat="1" applyFont="1" applyFill="1"/>
    <xf numFmtId="168" fontId="13" fillId="4" borderId="0" xfId="1" applyNumberFormat="1" applyFont="1" applyFill="1" applyBorder="1"/>
    <xf numFmtId="0" fontId="2" fillId="3" borderId="0" xfId="7" quotePrefix="1" applyFont="1" applyFill="1" applyAlignment="1">
      <alignment horizontal="center"/>
    </xf>
    <xf numFmtId="0" fontId="8" fillId="4" borderId="0" xfId="0" quotePrefix="1" applyFont="1" applyFill="1" applyAlignment="1">
      <alignment horizontal="center"/>
    </xf>
    <xf numFmtId="169" fontId="13" fillId="4" borderId="0" xfId="1" applyNumberFormat="1" applyFont="1" applyFill="1" applyBorder="1"/>
    <xf numFmtId="0" fontId="8" fillId="2" borderId="0" xfId="9" applyFont="1" applyFill="1" applyAlignment="1">
      <alignment vertical="center"/>
    </xf>
    <xf numFmtId="0" fontId="8" fillId="2" borderId="0" xfId="9" applyFont="1" applyFill="1" applyAlignment="1">
      <alignment horizontal="center" vertical="center"/>
    </xf>
    <xf numFmtId="164" fontId="2" fillId="3" borderId="0" xfId="0" applyNumberFormat="1" applyFont="1" applyFill="1"/>
    <xf numFmtId="172" fontId="2" fillId="3" borderId="0" xfId="0" applyNumberFormat="1" applyFont="1" applyFill="1"/>
    <xf numFmtId="167" fontId="2" fillId="0" borderId="0" xfId="1" applyNumberFormat="1" applyFont="1"/>
    <xf numFmtId="0" fontId="16" fillId="0" borderId="0" xfId="0" applyFont="1" applyAlignment="1">
      <alignment wrapText="1"/>
    </xf>
    <xf numFmtId="168" fontId="2" fillId="3" borderId="0" xfId="1" applyNumberFormat="1" applyFont="1" applyFill="1" applyBorder="1" applyAlignment="1">
      <alignment wrapText="1"/>
    </xf>
    <xf numFmtId="0" fontId="16" fillId="37" borderId="0" xfId="0" applyFont="1" applyFill="1"/>
    <xf numFmtId="164" fontId="13" fillId="4" borderId="0" xfId="1" applyNumberFormat="1" applyFont="1" applyFill="1" applyBorder="1"/>
    <xf numFmtId="167" fontId="42" fillId="38" borderId="0" xfId="1" applyNumberFormat="1" applyFont="1" applyFill="1" applyAlignment="1">
      <alignment horizontal="center" vertical="center"/>
    </xf>
    <xf numFmtId="167" fontId="2" fillId="0" borderId="0" xfId="0" applyNumberFormat="1" applyFont="1"/>
    <xf numFmtId="0" fontId="8" fillId="38" borderId="0" xfId="0" quotePrefix="1" applyFont="1" applyFill="1" applyAlignment="1">
      <alignment horizontal="center"/>
    </xf>
    <xf numFmtId="0" fontId="13" fillId="38" borderId="0" xfId="0" applyFont="1" applyFill="1"/>
    <xf numFmtId="167" fontId="13" fillId="38" borderId="0" xfId="1" applyNumberFormat="1" applyFont="1" applyFill="1" applyBorder="1"/>
    <xf numFmtId="168" fontId="13" fillId="38" borderId="0" xfId="1" applyNumberFormat="1" applyFont="1" applyFill="1" applyBorder="1"/>
    <xf numFmtId="169" fontId="13" fillId="38" borderId="0" xfId="1" applyNumberFormat="1" applyFont="1" applyFill="1" applyBorder="1"/>
    <xf numFmtId="169" fontId="13" fillId="38" borderId="0" xfId="0" applyNumberFormat="1" applyFont="1" applyFill="1"/>
    <xf numFmtId="170" fontId="13" fillId="38" borderId="0" xfId="1" applyNumberFormat="1" applyFont="1" applyFill="1" applyBorder="1"/>
    <xf numFmtId="167" fontId="3" fillId="38" borderId="0" xfId="1" applyNumberFormat="1" applyFont="1" applyFill="1" applyBorder="1"/>
    <xf numFmtId="0" fontId="13" fillId="38" borderId="0" xfId="0" applyFont="1" applyFill="1" applyAlignment="1">
      <alignment horizontal="left"/>
    </xf>
    <xf numFmtId="167" fontId="13" fillId="38" borderId="0" xfId="1" applyNumberFormat="1" applyFont="1" applyFill="1" applyBorder="1" applyAlignment="1"/>
    <xf numFmtId="170" fontId="13" fillId="38" borderId="0" xfId="1" applyNumberFormat="1" applyFont="1" applyFill="1" applyBorder="1" applyAlignment="1"/>
    <xf numFmtId="168" fontId="13" fillId="38" borderId="0" xfId="1" applyNumberFormat="1" applyFont="1" applyFill="1" applyBorder="1" applyAlignment="1"/>
    <xf numFmtId="167" fontId="16" fillId="0" borderId="0" xfId="1" applyNumberFormat="1" applyFont="1"/>
    <xf numFmtId="167" fontId="6" fillId="0" borderId="0" xfId="1" applyNumberFormat="1" applyFont="1"/>
    <xf numFmtId="0" fontId="14" fillId="3" borderId="0" xfId="0" applyFont="1" applyFill="1" applyAlignment="1">
      <alignment horizontal="left" vertical="center" readingOrder="1"/>
    </xf>
    <xf numFmtId="167" fontId="5" fillId="3" borderId="0" xfId="1" applyNumberFormat="1" applyFont="1" applyFill="1" applyBorder="1" applyAlignment="1">
      <alignment vertical="center"/>
    </xf>
    <xf numFmtId="0" fontId="5" fillId="3" borderId="0" xfId="2" applyFont="1" applyFill="1"/>
    <xf numFmtId="0" fontId="5" fillId="3" borderId="0" xfId="2" applyFont="1" applyFill="1" applyAlignment="1">
      <alignment vertical="center"/>
    </xf>
    <xf numFmtId="0" fontId="11" fillId="3" borderId="0" xfId="3" applyFont="1" applyFill="1" applyAlignment="1">
      <alignment horizontal="left" wrapText="1"/>
    </xf>
    <xf numFmtId="167" fontId="11" fillId="3" borderId="0" xfId="1" applyNumberFormat="1" applyFont="1" applyFill="1" applyBorder="1" applyAlignment="1">
      <alignment horizontal="right" wrapText="1"/>
    </xf>
    <xf numFmtId="0" fontId="6" fillId="3" borderId="0" xfId="2" applyFont="1" applyFill="1"/>
    <xf numFmtId="0" fontId="12" fillId="3" borderId="0" xfId="2" applyFont="1" applyFill="1" applyAlignment="1">
      <alignment horizontal="center" vertical="center" wrapText="1"/>
    </xf>
    <xf numFmtId="170" fontId="12" fillId="3" borderId="0" xfId="4" applyNumberFormat="1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left" vertical="top"/>
    </xf>
    <xf numFmtId="167" fontId="10" fillId="3" borderId="0" xfId="1" applyNumberFormat="1" applyFont="1" applyFill="1" applyBorder="1" applyAlignment="1">
      <alignment horizontal="right" vertical="top" wrapText="1"/>
    </xf>
    <xf numFmtId="0" fontId="6" fillId="3" borderId="0" xfId="2" applyFont="1" applyFill="1" applyAlignment="1">
      <alignment vertical="top"/>
    </xf>
    <xf numFmtId="170" fontId="10" fillId="3" borderId="0" xfId="4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vertical="top"/>
    </xf>
    <xf numFmtId="167" fontId="6" fillId="3" borderId="0" xfId="1" applyNumberFormat="1" applyFont="1" applyFill="1" applyBorder="1"/>
    <xf numFmtId="170" fontId="10" fillId="3" borderId="0" xfId="4" quotePrefix="1" applyNumberFormat="1" applyFont="1" applyFill="1" applyBorder="1" applyAlignment="1">
      <alignment horizontal="right" vertical="top" wrapText="1"/>
    </xf>
    <xf numFmtId="167" fontId="2" fillId="3" borderId="0" xfId="1" applyNumberFormat="1" applyFont="1" applyFill="1"/>
    <xf numFmtId="0" fontId="8" fillId="3" borderId="0" xfId="7" applyFont="1" applyFill="1" applyAlignment="1">
      <alignment vertical="center"/>
    </xf>
    <xf numFmtId="0" fontId="8" fillId="3" borderId="0" xfId="7" applyFont="1" applyFill="1" applyAlignment="1">
      <alignment horizontal="center" vertical="center"/>
    </xf>
    <xf numFmtId="0" fontId="8" fillId="3" borderId="0" xfId="7" quotePrefix="1" applyFont="1" applyFill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/>
    </xf>
    <xf numFmtId="169" fontId="2" fillId="3" borderId="0" xfId="1" applyNumberFormat="1" applyFont="1" applyFill="1" applyBorder="1"/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167" fontId="44" fillId="0" borderId="0" xfId="1" applyNumberFormat="1" applyFont="1"/>
    <xf numFmtId="0" fontId="15" fillId="3" borderId="0" xfId="0" applyFont="1" applyFill="1"/>
    <xf numFmtId="167" fontId="15" fillId="3" borderId="0" xfId="0" applyNumberFormat="1" applyFont="1" applyFill="1"/>
    <xf numFmtId="0" fontId="16" fillId="3" borderId="0" xfId="0" applyFont="1" applyFill="1"/>
    <xf numFmtId="0" fontId="8" fillId="3" borderId="0" xfId="0" applyFont="1" applyFill="1" applyAlignment="1">
      <alignment horizontal="center" vertical="center"/>
    </xf>
    <xf numFmtId="0" fontId="16" fillId="3" borderId="0" xfId="0" quotePrefix="1" applyFont="1" applyFill="1"/>
    <xf numFmtId="0" fontId="16" fillId="3" borderId="0" xfId="0" applyFont="1" applyFill="1" applyAlignment="1">
      <alignment wrapText="1"/>
    </xf>
    <xf numFmtId="169" fontId="2" fillId="3" borderId="0" xfId="0" applyNumberFormat="1" applyFont="1" applyFill="1" applyAlignment="1">
      <alignment wrapText="1"/>
    </xf>
    <xf numFmtId="170" fontId="2" fillId="3" borderId="0" xfId="1" applyNumberFormat="1" applyFont="1" applyFill="1" applyBorder="1" applyAlignment="1">
      <alignment wrapText="1"/>
    </xf>
    <xf numFmtId="167" fontId="16" fillId="37" borderId="0" xfId="1" applyNumberFormat="1" applyFont="1" applyFill="1"/>
    <xf numFmtId="167" fontId="16" fillId="0" borderId="0" xfId="1" applyNumberFormat="1" applyFont="1" applyAlignment="1">
      <alignment wrapText="1"/>
    </xf>
    <xf numFmtId="167" fontId="18" fillId="3" borderId="0" xfId="1" applyNumberFormat="1" applyFont="1" applyFill="1" applyBorder="1" applyAlignment="1">
      <alignment horizontal="left"/>
    </xf>
    <xf numFmtId="167" fontId="19" fillId="3" borderId="0" xfId="1" applyNumberFormat="1" applyFont="1" applyFill="1" applyBorder="1" applyAlignment="1"/>
    <xf numFmtId="168" fontId="19" fillId="3" borderId="0" xfId="1" applyNumberFormat="1" applyFont="1" applyFill="1" applyBorder="1" applyAlignment="1"/>
    <xf numFmtId="170" fontId="19" fillId="3" borderId="0" xfId="1" applyNumberFormat="1" applyFont="1" applyFill="1" applyBorder="1" applyAlignment="1"/>
    <xf numFmtId="172" fontId="19" fillId="3" borderId="0" xfId="1" applyNumberFormat="1" applyFont="1" applyFill="1" applyBorder="1" applyAlignment="1"/>
    <xf numFmtId="172" fontId="13" fillId="5" borderId="0" xfId="1" applyNumberFormat="1" applyFont="1" applyFill="1" applyBorder="1" applyAlignment="1"/>
    <xf numFmtId="167" fontId="13" fillId="4" borderId="0" xfId="1" applyNumberFormat="1" applyFont="1" applyFill="1" applyBorder="1" applyAlignment="1"/>
    <xf numFmtId="167" fontId="45" fillId="0" borderId="0" xfId="1" applyNumberFormat="1" applyFont="1" applyFill="1" applyAlignment="1"/>
    <xf numFmtId="167" fontId="45" fillId="0" borderId="0" xfId="1" applyNumberFormat="1" applyFont="1" applyFill="1" applyAlignment="1">
      <alignment horizontal="left"/>
    </xf>
    <xf numFmtId="168" fontId="45" fillId="0" borderId="0" xfId="1" applyNumberFormat="1" applyFont="1" applyFill="1" applyBorder="1" applyAlignment="1">
      <alignment horizontal="left"/>
    </xf>
    <xf numFmtId="167" fontId="45" fillId="0" borderId="0" xfId="1" applyNumberFormat="1" applyFont="1" applyFill="1" applyBorder="1" applyAlignment="1">
      <alignment horizontal="left"/>
    </xf>
    <xf numFmtId="167" fontId="45" fillId="0" borderId="0" xfId="1" applyNumberFormat="1" applyFont="1" applyFill="1"/>
    <xf numFmtId="167" fontId="13" fillId="5" borderId="0" xfId="1" applyNumberFormat="1" applyFont="1" applyFill="1" applyBorder="1"/>
    <xf numFmtId="168" fontId="13" fillId="5" borderId="0" xfId="1" applyNumberFormat="1" applyFont="1" applyFill="1" applyBorder="1"/>
    <xf numFmtId="169" fontId="13" fillId="5" borderId="0" xfId="0" applyNumberFormat="1" applyFont="1" applyFill="1"/>
    <xf numFmtId="170" fontId="13" fillId="5" borderId="0" xfId="1" applyNumberFormat="1" applyFont="1" applyFill="1" applyBorder="1"/>
    <xf numFmtId="0" fontId="45" fillId="0" borderId="0" xfId="0" applyFont="1"/>
    <xf numFmtId="168" fontId="13" fillId="5" borderId="0" xfId="1" applyNumberFormat="1" applyFont="1" applyFill="1" applyBorder="1" applyAlignment="1"/>
    <xf numFmtId="170" fontId="13" fillId="5" borderId="0" xfId="1" applyNumberFormat="1" applyFont="1" applyFill="1" applyBorder="1" applyAlignment="1"/>
    <xf numFmtId="0" fontId="45" fillId="0" borderId="0" xfId="0" applyFont="1" applyBorder="1"/>
    <xf numFmtId="167" fontId="45" fillId="0" borderId="0" xfId="1" applyNumberFormat="1" applyFont="1" applyBorder="1"/>
    <xf numFmtId="167" fontId="15" fillId="0" borderId="0" xfId="1" applyNumberFormat="1" applyFont="1"/>
    <xf numFmtId="167" fontId="41" fillId="0" borderId="0" xfId="1" applyNumberFormat="1" applyFont="1" applyAlignment="1"/>
    <xf numFmtId="167" fontId="19" fillId="0" borderId="0" xfId="1" applyNumberFormat="1" applyFont="1"/>
    <xf numFmtId="172" fontId="10" fillId="3" borderId="0" xfId="4" applyNumberFormat="1" applyFont="1" applyFill="1" applyBorder="1" applyAlignment="1">
      <alignment wrapText="1"/>
    </xf>
    <xf numFmtId="167" fontId="18" fillId="0" borderId="0" xfId="1" applyNumberFormat="1" applyFont="1"/>
    <xf numFmtId="167" fontId="2" fillId="37" borderId="0" xfId="1" applyNumberFormat="1" applyFont="1" applyFill="1"/>
    <xf numFmtId="167" fontId="45" fillId="0" borderId="0" xfId="1" applyNumberFormat="1" applyFont="1"/>
    <xf numFmtId="49" fontId="43" fillId="0" borderId="0" xfId="1" applyNumberFormat="1" applyFont="1"/>
    <xf numFmtId="167" fontId="2" fillId="0" borderId="0" xfId="1" applyNumberFormat="1" applyFont="1" applyAlignment="1">
      <alignment horizontal="center"/>
    </xf>
    <xf numFmtId="49" fontId="47" fillId="0" borderId="0" xfId="1" applyNumberFormat="1" applyFont="1"/>
    <xf numFmtId="167" fontId="45" fillId="0" borderId="0" xfId="1" applyNumberFormat="1" applyFont="1" applyFill="1" applyBorder="1" applyAlignment="1"/>
    <xf numFmtId="167" fontId="41" fillId="38" borderId="0" xfId="1" quotePrefix="1" applyNumberFormat="1" applyFont="1" applyFill="1" applyAlignment="1">
      <alignment horizontal="right" vertical="center"/>
    </xf>
    <xf numFmtId="0" fontId="2" fillId="0" borderId="0" xfId="0" applyNumberFormat="1" applyFont="1"/>
    <xf numFmtId="167" fontId="16" fillId="0" borderId="0" xfId="1" applyNumberFormat="1" applyFont="1" applyAlignment="1">
      <alignment horizontal="right"/>
    </xf>
    <xf numFmtId="167" fontId="41" fillId="38" borderId="0" xfId="1" quotePrefix="1" applyNumberFormat="1" applyFont="1" applyFill="1" applyAlignment="1">
      <alignment horizontal="center"/>
    </xf>
    <xf numFmtId="43" fontId="16" fillId="0" borderId="0" xfId="1" applyFont="1"/>
    <xf numFmtId="167" fontId="41" fillId="40" borderId="0" xfId="1" applyNumberFormat="1" applyFont="1" applyFill="1" applyAlignment="1">
      <alignment vertical="top"/>
    </xf>
    <xf numFmtId="167" fontId="41" fillId="40" borderId="0" xfId="1" quotePrefix="1" applyNumberFormat="1" applyFont="1" applyFill="1" applyAlignment="1">
      <alignment horizontal="center" vertical="top"/>
    </xf>
    <xf numFmtId="0" fontId="2" fillId="3" borderId="0" xfId="0" applyFont="1" applyFill="1" applyAlignment="1"/>
    <xf numFmtId="167" fontId="45" fillId="39" borderId="0" xfId="1" applyNumberFormat="1" applyFont="1" applyFill="1" applyBorder="1" applyAlignment="1">
      <alignment horizontal="left"/>
    </xf>
    <xf numFmtId="167" fontId="45" fillId="0" borderId="0" xfId="1" applyNumberFormat="1" applyFont="1" applyBorder="1" applyAlignment="1">
      <alignment horizontal="left"/>
    </xf>
    <xf numFmtId="167" fontId="16" fillId="0" borderId="0" xfId="1" applyNumberFormat="1" applyFont="1" applyBorder="1"/>
    <xf numFmtId="167" fontId="19" fillId="38" borderId="0" xfId="1" quotePrefix="1" applyNumberFormat="1" applyFont="1" applyFill="1" applyAlignment="1">
      <alignment horizontal="center"/>
    </xf>
    <xf numFmtId="167" fontId="2" fillId="0" borderId="0" xfId="1" applyNumberFormat="1" applyFont="1" applyBorder="1"/>
    <xf numFmtId="167" fontId="41" fillId="41" borderId="0" xfId="1" applyNumberFormat="1" applyFont="1" applyFill="1"/>
    <xf numFmtId="167" fontId="8" fillId="2" borderId="1" xfId="1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</cellXfs>
  <cellStyles count="82">
    <cellStyle name="20% - Accent1 2" xfId="51" xr:uid="{00000000-0005-0000-0000-000000000000}"/>
    <cellStyle name="20% - Accent2 2" xfId="55" xr:uid="{00000000-0005-0000-0000-000001000000}"/>
    <cellStyle name="20% - Accent3 2" xfId="59" xr:uid="{00000000-0005-0000-0000-000002000000}"/>
    <cellStyle name="20% - Accent4 2" xfId="63" xr:uid="{00000000-0005-0000-0000-000003000000}"/>
    <cellStyle name="20% - Accent5 2" xfId="67" xr:uid="{00000000-0005-0000-0000-000004000000}"/>
    <cellStyle name="20% - Accent6 2" xfId="71" xr:uid="{00000000-0005-0000-0000-000005000000}"/>
    <cellStyle name="40% - Accent1 2" xfId="52" xr:uid="{00000000-0005-0000-0000-000006000000}"/>
    <cellStyle name="40% - Accent2 2" xfId="56" xr:uid="{00000000-0005-0000-0000-000007000000}"/>
    <cellStyle name="40% - Accent3 2" xfId="60" xr:uid="{00000000-0005-0000-0000-000008000000}"/>
    <cellStyle name="40% - Accent4 2" xfId="64" xr:uid="{00000000-0005-0000-0000-000009000000}"/>
    <cellStyle name="40% - Accent5 2" xfId="68" xr:uid="{00000000-0005-0000-0000-00000A000000}"/>
    <cellStyle name="40% - Accent6 2" xfId="72" xr:uid="{00000000-0005-0000-0000-00000B000000}"/>
    <cellStyle name="60% - Accent1 2" xfId="53" xr:uid="{00000000-0005-0000-0000-00000C000000}"/>
    <cellStyle name="60% - Accent2 2" xfId="57" xr:uid="{00000000-0005-0000-0000-00000D000000}"/>
    <cellStyle name="60% - Accent3 2" xfId="61" xr:uid="{00000000-0005-0000-0000-00000E000000}"/>
    <cellStyle name="60% - Accent4 2" xfId="65" xr:uid="{00000000-0005-0000-0000-00000F000000}"/>
    <cellStyle name="60% - Accent5 2" xfId="69" xr:uid="{00000000-0005-0000-0000-000010000000}"/>
    <cellStyle name="60% - Accent6 2" xfId="73" xr:uid="{00000000-0005-0000-0000-000011000000}"/>
    <cellStyle name="Accent1 2" xfId="50" xr:uid="{00000000-0005-0000-0000-000012000000}"/>
    <cellStyle name="Accent2 2" xfId="54" xr:uid="{00000000-0005-0000-0000-000013000000}"/>
    <cellStyle name="Accent3 2" xfId="58" xr:uid="{00000000-0005-0000-0000-000014000000}"/>
    <cellStyle name="Accent4 2" xfId="62" xr:uid="{00000000-0005-0000-0000-000015000000}"/>
    <cellStyle name="Accent5 2" xfId="66" xr:uid="{00000000-0005-0000-0000-000016000000}"/>
    <cellStyle name="Accent6 2" xfId="70" xr:uid="{00000000-0005-0000-0000-000017000000}"/>
    <cellStyle name="Bad 2" xfId="40" xr:uid="{00000000-0005-0000-0000-000018000000}"/>
    <cellStyle name="Calculation 2" xfId="44" xr:uid="{00000000-0005-0000-0000-000019000000}"/>
    <cellStyle name="Check Cell 2" xfId="46" xr:uid="{00000000-0005-0000-0000-00001A000000}"/>
    <cellStyle name="Comma" xfId="1" builtinId="3"/>
    <cellStyle name="Comma 10" xfId="4" xr:uid="{00000000-0005-0000-0000-00001C000000}"/>
    <cellStyle name="Comma 10 2" xfId="79" xr:uid="{00000000-0005-0000-0000-00001D000000}"/>
    <cellStyle name="Comma 10 3" xfId="13" xr:uid="{00000000-0005-0000-0000-00001E000000}"/>
    <cellStyle name="Comma 10 4 2 4" xfId="81" xr:uid="{00000000-0005-0000-0000-00001F000000}"/>
    <cellStyle name="Comma 12" xfId="5" xr:uid="{00000000-0005-0000-0000-000020000000}"/>
    <cellStyle name="Comma 12 2" xfId="78" xr:uid="{00000000-0005-0000-0000-000021000000}"/>
    <cellStyle name="Comma 178" xfId="14" xr:uid="{00000000-0005-0000-0000-000022000000}"/>
    <cellStyle name="Comma 2" xfId="15" xr:uid="{00000000-0005-0000-0000-000023000000}"/>
    <cellStyle name="Comma 2 2" xfId="16" xr:uid="{00000000-0005-0000-0000-000024000000}"/>
    <cellStyle name="Comma 240" xfId="10" xr:uid="{00000000-0005-0000-0000-000025000000}"/>
    <cellStyle name="Comma 28" xfId="17" xr:uid="{00000000-0005-0000-0000-000026000000}"/>
    <cellStyle name="Comma 3" xfId="18" xr:uid="{00000000-0005-0000-0000-000027000000}"/>
    <cellStyle name="Comma 3 2" xfId="19" xr:uid="{00000000-0005-0000-0000-000028000000}"/>
    <cellStyle name="Comma 4" xfId="34" xr:uid="{00000000-0005-0000-0000-000029000000}"/>
    <cellStyle name="Comma 5" xfId="75" xr:uid="{00000000-0005-0000-0000-00002A000000}"/>
    <cellStyle name="Comma 6" xfId="77" xr:uid="{00000000-0005-0000-0000-00002B000000}"/>
    <cellStyle name="Comma 7" xfId="80" xr:uid="{00000000-0005-0000-0000-00002C000000}"/>
    <cellStyle name="Comma 9" xfId="8" xr:uid="{00000000-0005-0000-0000-00002D000000}"/>
    <cellStyle name="Currency 2" xfId="20" xr:uid="{00000000-0005-0000-0000-00002E000000}"/>
    <cellStyle name="Explanatory Text 2" xfId="48" xr:uid="{00000000-0005-0000-0000-00002F000000}"/>
    <cellStyle name="Good 2" xfId="39" xr:uid="{00000000-0005-0000-0000-000030000000}"/>
    <cellStyle name="Heading 1 2" xfId="35" xr:uid="{00000000-0005-0000-0000-000031000000}"/>
    <cellStyle name="Heading 2 2" xfId="36" xr:uid="{00000000-0005-0000-0000-000032000000}"/>
    <cellStyle name="Heading 3 2" xfId="37" xr:uid="{00000000-0005-0000-0000-000033000000}"/>
    <cellStyle name="Heading 4 2" xfId="38" xr:uid="{00000000-0005-0000-0000-000034000000}"/>
    <cellStyle name="Input 2" xfId="42" xr:uid="{00000000-0005-0000-0000-000035000000}"/>
    <cellStyle name="Linked Cell 2" xfId="45" xr:uid="{00000000-0005-0000-0000-000036000000}"/>
    <cellStyle name="Neutral 2" xfId="41" xr:uid="{00000000-0005-0000-0000-000037000000}"/>
    <cellStyle name="Normal" xfId="0" builtinId="0"/>
    <cellStyle name="Normal - Style1" xfId="21" xr:uid="{00000000-0005-0000-0000-000039000000}"/>
    <cellStyle name="Normal 10" xfId="76" xr:uid="{00000000-0005-0000-0000-00003A000000}"/>
    <cellStyle name="Normal 2" xfId="3" xr:uid="{00000000-0005-0000-0000-00003B000000}"/>
    <cellStyle name="Normal 2 2" xfId="22" xr:uid="{00000000-0005-0000-0000-00003C000000}"/>
    <cellStyle name="Normal 2 2 2" xfId="23" xr:uid="{00000000-0005-0000-0000-00003D000000}"/>
    <cellStyle name="Normal 2 2 38" xfId="9" xr:uid="{00000000-0005-0000-0000-00003E000000}"/>
    <cellStyle name="Normal 2 3" xfId="24" xr:uid="{00000000-0005-0000-0000-00003F000000}"/>
    <cellStyle name="Normal 3" xfId="25" xr:uid="{00000000-0005-0000-0000-000040000000}"/>
    <cellStyle name="Normal 3 2" xfId="26" xr:uid="{00000000-0005-0000-0000-000041000000}"/>
    <cellStyle name="Normal 4" xfId="27" xr:uid="{00000000-0005-0000-0000-000042000000}"/>
    <cellStyle name="Normal 4 2 2" xfId="28" xr:uid="{00000000-0005-0000-0000-000043000000}"/>
    <cellStyle name="Normal 4 2 2 10" xfId="2" xr:uid="{00000000-0005-0000-0000-000044000000}"/>
    <cellStyle name="Normal 5" xfId="29" xr:uid="{00000000-0005-0000-0000-000045000000}"/>
    <cellStyle name="Normal 6" xfId="30" xr:uid="{00000000-0005-0000-0000-000046000000}"/>
    <cellStyle name="Normal 7" xfId="31" xr:uid="{00000000-0005-0000-0000-000047000000}"/>
    <cellStyle name="Normal 8" xfId="33" xr:uid="{00000000-0005-0000-0000-000048000000}"/>
    <cellStyle name="Normal 9" xfId="7" xr:uid="{00000000-0005-0000-0000-000049000000}"/>
    <cellStyle name="Normal 9 2" xfId="74" xr:uid="{00000000-0005-0000-0000-00004A000000}"/>
    <cellStyle name="Note" xfId="12" builtinId="10" customBuiltin="1"/>
    <cellStyle name="Output 2" xfId="43" xr:uid="{00000000-0005-0000-0000-00004C000000}"/>
    <cellStyle name="Percent" xfId="6" builtinId="5"/>
    <cellStyle name="Percent 2" xfId="32" xr:uid="{00000000-0005-0000-0000-00004E000000}"/>
    <cellStyle name="Title" xfId="11" builtinId="15" customBuiltin="1"/>
    <cellStyle name="Total 2" xfId="49" xr:uid="{00000000-0005-0000-0000-000050000000}"/>
    <cellStyle name="Warning Text 2" xfId="47" xr:uid="{00000000-0005-0000-0000-00005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Z96"/>
  <sheetViews>
    <sheetView tabSelected="1" view="pageBreakPreview" zoomScaleNormal="100" zoomScaleSheetLayoutView="100" workbookViewId="0">
      <pane xSplit="1" ySplit="5" topLeftCell="B6" activePane="bottomRight" state="frozen"/>
      <selection activeCell="O53" sqref="O53"/>
      <selection pane="topRight" activeCell="O53" sqref="O53"/>
      <selection pane="bottomLeft" activeCell="O53" sqref="O53"/>
      <selection pane="bottomRight" activeCell="O25" sqref="O25"/>
    </sheetView>
  </sheetViews>
  <sheetFormatPr defaultRowHeight="12" x14ac:dyDescent="0.2"/>
  <cols>
    <col min="1" max="1" width="14.28515625" style="3" customWidth="1"/>
    <col min="2" max="2" width="9.7109375" style="24" customWidth="1"/>
    <col min="3" max="3" width="10.140625" style="24" customWidth="1"/>
    <col min="4" max="4" width="9.7109375" style="24" bestFit="1" customWidth="1"/>
    <col min="5" max="5" width="10.5703125" style="24" customWidth="1"/>
    <col min="6" max="6" width="11.7109375" style="24" customWidth="1"/>
    <col min="7" max="7" width="1.140625" style="3" customWidth="1"/>
    <col min="8" max="8" width="9.28515625" style="3" customWidth="1"/>
    <col min="9" max="9" width="10.28515625" style="3" customWidth="1"/>
    <col min="10" max="10" width="8.85546875" style="3" customWidth="1"/>
    <col min="11" max="11" width="10.5703125" style="3" customWidth="1"/>
    <col min="12" max="12" width="10.85546875" style="3" customWidth="1"/>
    <col min="13" max="13" width="11" style="3" bestFit="1" customWidth="1"/>
    <col min="14" max="15" width="11.28515625" style="3" bestFit="1" customWidth="1"/>
    <col min="16" max="16" width="12.7109375" style="3" bestFit="1" customWidth="1"/>
    <col min="17" max="17" width="12.5703125" style="3" bestFit="1" customWidth="1"/>
    <col min="18" max="18" width="11" style="3" bestFit="1" customWidth="1"/>
    <col min="19" max="197" width="9.140625" style="3"/>
    <col min="198" max="198" width="13.5703125" style="3" customWidth="1"/>
    <col min="199" max="199" width="9.7109375" style="3" customWidth="1"/>
    <col min="200" max="200" width="10.140625" style="3" customWidth="1"/>
    <col min="201" max="201" width="9.28515625" style="3" customWidth="1"/>
    <col min="202" max="202" width="10.5703125" style="3" customWidth="1"/>
    <col min="203" max="203" width="11.7109375" style="3" customWidth="1"/>
    <col min="204" max="204" width="1.140625" style="3" customWidth="1"/>
    <col min="205" max="205" width="9.28515625" style="3" customWidth="1"/>
    <col min="206" max="206" width="10.28515625" style="3" customWidth="1"/>
    <col min="207" max="207" width="8.85546875" style="3" customWidth="1"/>
    <col min="208" max="208" width="10.5703125" style="3" customWidth="1"/>
    <col min="209" max="209" width="10.85546875" style="3" customWidth="1"/>
    <col min="210" max="210" width="12" style="3" bestFit="1" customWidth="1"/>
    <col min="211" max="212" width="11" style="3" bestFit="1" customWidth="1"/>
    <col min="213" max="213" width="11.140625" style="3" bestFit="1" customWidth="1"/>
    <col min="214" max="214" width="10.140625" style="3" bestFit="1" customWidth="1"/>
    <col min="215" max="453" width="9.140625" style="3"/>
    <col min="454" max="454" width="13.5703125" style="3" customWidth="1"/>
    <col min="455" max="455" width="9.7109375" style="3" customWidth="1"/>
    <col min="456" max="456" width="10.140625" style="3" customWidth="1"/>
    <col min="457" max="457" width="9.28515625" style="3" customWidth="1"/>
    <col min="458" max="458" width="10.5703125" style="3" customWidth="1"/>
    <col min="459" max="459" width="11.7109375" style="3" customWidth="1"/>
    <col min="460" max="460" width="1.140625" style="3" customWidth="1"/>
    <col min="461" max="461" width="9.28515625" style="3" customWidth="1"/>
    <col min="462" max="462" width="10.28515625" style="3" customWidth="1"/>
    <col min="463" max="463" width="8.85546875" style="3" customWidth="1"/>
    <col min="464" max="464" width="10.5703125" style="3" customWidth="1"/>
    <col min="465" max="465" width="10.85546875" style="3" customWidth="1"/>
    <col min="466" max="466" width="12" style="3" bestFit="1" customWidth="1"/>
    <col min="467" max="468" width="11" style="3" bestFit="1" customWidth="1"/>
    <col min="469" max="469" width="11.140625" style="3" bestFit="1" customWidth="1"/>
    <col min="470" max="470" width="10.140625" style="3" bestFit="1" customWidth="1"/>
    <col min="471" max="709" width="9.140625" style="3"/>
    <col min="710" max="710" width="13.5703125" style="3" customWidth="1"/>
    <col min="711" max="711" width="9.7109375" style="3" customWidth="1"/>
    <col min="712" max="712" width="10.140625" style="3" customWidth="1"/>
    <col min="713" max="713" width="9.28515625" style="3" customWidth="1"/>
    <col min="714" max="714" width="10.5703125" style="3" customWidth="1"/>
    <col min="715" max="715" width="11.7109375" style="3" customWidth="1"/>
    <col min="716" max="716" width="1.140625" style="3" customWidth="1"/>
    <col min="717" max="717" width="9.28515625" style="3" customWidth="1"/>
    <col min="718" max="718" width="10.28515625" style="3" customWidth="1"/>
    <col min="719" max="719" width="8.85546875" style="3" customWidth="1"/>
    <col min="720" max="720" width="10.5703125" style="3" customWidth="1"/>
    <col min="721" max="721" width="10.85546875" style="3" customWidth="1"/>
    <col min="722" max="722" width="12" style="3" bestFit="1" customWidth="1"/>
    <col min="723" max="724" width="11" style="3" bestFit="1" customWidth="1"/>
    <col min="725" max="725" width="11.140625" style="3" bestFit="1" customWidth="1"/>
    <col min="726" max="726" width="10.140625" style="3" bestFit="1" customWidth="1"/>
    <col min="727" max="965" width="9.140625" style="3"/>
    <col min="966" max="966" width="13.5703125" style="3" customWidth="1"/>
    <col min="967" max="967" width="9.7109375" style="3" customWidth="1"/>
    <col min="968" max="968" width="10.140625" style="3" customWidth="1"/>
    <col min="969" max="969" width="9.28515625" style="3" customWidth="1"/>
    <col min="970" max="970" width="10.5703125" style="3" customWidth="1"/>
    <col min="971" max="971" width="11.7109375" style="3" customWidth="1"/>
    <col min="972" max="972" width="1.140625" style="3" customWidth="1"/>
    <col min="973" max="973" width="9.28515625" style="3" customWidth="1"/>
    <col min="974" max="974" width="10.28515625" style="3" customWidth="1"/>
    <col min="975" max="975" width="8.85546875" style="3" customWidth="1"/>
    <col min="976" max="976" width="10.5703125" style="3" customWidth="1"/>
    <col min="977" max="977" width="10.85546875" style="3" customWidth="1"/>
    <col min="978" max="978" width="12" style="3" bestFit="1" customWidth="1"/>
    <col min="979" max="980" width="11" style="3" bestFit="1" customWidth="1"/>
    <col min="981" max="981" width="11.140625" style="3" bestFit="1" customWidth="1"/>
    <col min="982" max="982" width="10.140625" style="3" bestFit="1" customWidth="1"/>
    <col min="983" max="1221" width="9.140625" style="3"/>
    <col min="1222" max="1222" width="13.5703125" style="3" customWidth="1"/>
    <col min="1223" max="1223" width="9.7109375" style="3" customWidth="1"/>
    <col min="1224" max="1224" width="10.140625" style="3" customWidth="1"/>
    <col min="1225" max="1225" width="9.28515625" style="3" customWidth="1"/>
    <col min="1226" max="1226" width="10.5703125" style="3" customWidth="1"/>
    <col min="1227" max="1227" width="11.7109375" style="3" customWidth="1"/>
    <col min="1228" max="1228" width="1.140625" style="3" customWidth="1"/>
    <col min="1229" max="1229" width="9.28515625" style="3" customWidth="1"/>
    <col min="1230" max="1230" width="10.28515625" style="3" customWidth="1"/>
    <col min="1231" max="1231" width="8.85546875" style="3" customWidth="1"/>
    <col min="1232" max="1232" width="10.5703125" style="3" customWidth="1"/>
    <col min="1233" max="1233" width="10.85546875" style="3" customWidth="1"/>
    <col min="1234" max="1234" width="12" style="3" bestFit="1" customWidth="1"/>
    <col min="1235" max="1236" width="11" style="3" bestFit="1" customWidth="1"/>
    <col min="1237" max="1237" width="11.140625" style="3" bestFit="1" customWidth="1"/>
    <col min="1238" max="1238" width="10.140625" style="3" bestFit="1" customWidth="1"/>
    <col min="1239" max="1477" width="9.140625" style="3"/>
    <col min="1478" max="1478" width="13.5703125" style="3" customWidth="1"/>
    <col min="1479" max="1479" width="9.7109375" style="3" customWidth="1"/>
    <col min="1480" max="1480" width="10.140625" style="3" customWidth="1"/>
    <col min="1481" max="1481" width="9.28515625" style="3" customWidth="1"/>
    <col min="1482" max="1482" width="10.5703125" style="3" customWidth="1"/>
    <col min="1483" max="1483" width="11.7109375" style="3" customWidth="1"/>
    <col min="1484" max="1484" width="1.140625" style="3" customWidth="1"/>
    <col min="1485" max="1485" width="9.28515625" style="3" customWidth="1"/>
    <col min="1486" max="1486" width="10.28515625" style="3" customWidth="1"/>
    <col min="1487" max="1487" width="8.85546875" style="3" customWidth="1"/>
    <col min="1488" max="1488" width="10.5703125" style="3" customWidth="1"/>
    <col min="1489" max="1489" width="10.85546875" style="3" customWidth="1"/>
    <col min="1490" max="1490" width="12" style="3" bestFit="1" customWidth="1"/>
    <col min="1491" max="1492" width="11" style="3" bestFit="1" customWidth="1"/>
    <col min="1493" max="1493" width="11.140625" style="3" bestFit="1" customWidth="1"/>
    <col min="1494" max="1494" width="10.140625" style="3" bestFit="1" customWidth="1"/>
    <col min="1495" max="1733" width="9.140625" style="3"/>
    <col min="1734" max="1734" width="13.5703125" style="3" customWidth="1"/>
    <col min="1735" max="1735" width="9.7109375" style="3" customWidth="1"/>
    <col min="1736" max="1736" width="10.140625" style="3" customWidth="1"/>
    <col min="1737" max="1737" width="9.28515625" style="3" customWidth="1"/>
    <col min="1738" max="1738" width="10.5703125" style="3" customWidth="1"/>
    <col min="1739" max="1739" width="11.7109375" style="3" customWidth="1"/>
    <col min="1740" max="1740" width="1.140625" style="3" customWidth="1"/>
    <col min="1741" max="1741" width="9.28515625" style="3" customWidth="1"/>
    <col min="1742" max="1742" width="10.28515625" style="3" customWidth="1"/>
    <col min="1743" max="1743" width="8.85546875" style="3" customWidth="1"/>
    <col min="1744" max="1744" width="10.5703125" style="3" customWidth="1"/>
    <col min="1745" max="1745" width="10.85546875" style="3" customWidth="1"/>
    <col min="1746" max="1746" width="12" style="3" bestFit="1" customWidth="1"/>
    <col min="1747" max="1748" width="11" style="3" bestFit="1" customWidth="1"/>
    <col min="1749" max="1749" width="11.140625" style="3" bestFit="1" customWidth="1"/>
    <col min="1750" max="1750" width="10.140625" style="3" bestFit="1" customWidth="1"/>
    <col min="1751" max="1989" width="9.140625" style="3"/>
    <col min="1990" max="1990" width="13.5703125" style="3" customWidth="1"/>
    <col min="1991" max="1991" width="9.7109375" style="3" customWidth="1"/>
    <col min="1992" max="1992" width="10.140625" style="3" customWidth="1"/>
    <col min="1993" max="1993" width="9.28515625" style="3" customWidth="1"/>
    <col min="1994" max="1994" width="10.5703125" style="3" customWidth="1"/>
    <col min="1995" max="1995" width="11.7109375" style="3" customWidth="1"/>
    <col min="1996" max="1996" width="1.140625" style="3" customWidth="1"/>
    <col min="1997" max="1997" width="9.28515625" style="3" customWidth="1"/>
    <col min="1998" max="1998" width="10.28515625" style="3" customWidth="1"/>
    <col min="1999" max="1999" width="8.85546875" style="3" customWidth="1"/>
    <col min="2000" max="2000" width="10.5703125" style="3" customWidth="1"/>
    <col min="2001" max="2001" width="10.85546875" style="3" customWidth="1"/>
    <col min="2002" max="2002" width="12" style="3" bestFit="1" customWidth="1"/>
    <col min="2003" max="2004" width="11" style="3" bestFit="1" customWidth="1"/>
    <col min="2005" max="2005" width="11.140625" style="3" bestFit="1" customWidth="1"/>
    <col min="2006" max="2006" width="10.140625" style="3" bestFit="1" customWidth="1"/>
    <col min="2007" max="2245" width="9.140625" style="3"/>
    <col min="2246" max="2246" width="13.5703125" style="3" customWidth="1"/>
    <col min="2247" max="2247" width="9.7109375" style="3" customWidth="1"/>
    <col min="2248" max="2248" width="10.140625" style="3" customWidth="1"/>
    <col min="2249" max="2249" width="9.28515625" style="3" customWidth="1"/>
    <col min="2250" max="2250" width="10.5703125" style="3" customWidth="1"/>
    <col min="2251" max="2251" width="11.7109375" style="3" customWidth="1"/>
    <col min="2252" max="2252" width="1.140625" style="3" customWidth="1"/>
    <col min="2253" max="2253" width="9.28515625" style="3" customWidth="1"/>
    <col min="2254" max="2254" width="10.28515625" style="3" customWidth="1"/>
    <col min="2255" max="2255" width="8.85546875" style="3" customWidth="1"/>
    <col min="2256" max="2256" width="10.5703125" style="3" customWidth="1"/>
    <col min="2257" max="2257" width="10.85546875" style="3" customWidth="1"/>
    <col min="2258" max="2258" width="12" style="3" bestFit="1" customWidth="1"/>
    <col min="2259" max="2260" width="11" style="3" bestFit="1" customWidth="1"/>
    <col min="2261" max="2261" width="11.140625" style="3" bestFit="1" customWidth="1"/>
    <col min="2262" max="2262" width="10.140625" style="3" bestFit="1" customWidth="1"/>
    <col min="2263" max="2501" width="9.140625" style="3"/>
    <col min="2502" max="2502" width="13.5703125" style="3" customWidth="1"/>
    <col min="2503" max="2503" width="9.7109375" style="3" customWidth="1"/>
    <col min="2504" max="2504" width="10.140625" style="3" customWidth="1"/>
    <col min="2505" max="2505" width="9.28515625" style="3" customWidth="1"/>
    <col min="2506" max="2506" width="10.5703125" style="3" customWidth="1"/>
    <col min="2507" max="2507" width="11.7109375" style="3" customWidth="1"/>
    <col min="2508" max="2508" width="1.140625" style="3" customWidth="1"/>
    <col min="2509" max="2509" width="9.28515625" style="3" customWidth="1"/>
    <col min="2510" max="2510" width="10.28515625" style="3" customWidth="1"/>
    <col min="2511" max="2511" width="8.85546875" style="3" customWidth="1"/>
    <col min="2512" max="2512" width="10.5703125" style="3" customWidth="1"/>
    <col min="2513" max="2513" width="10.85546875" style="3" customWidth="1"/>
    <col min="2514" max="2514" width="12" style="3" bestFit="1" customWidth="1"/>
    <col min="2515" max="2516" width="11" style="3" bestFit="1" customWidth="1"/>
    <col min="2517" max="2517" width="11.140625" style="3" bestFit="1" customWidth="1"/>
    <col min="2518" max="2518" width="10.140625" style="3" bestFit="1" customWidth="1"/>
    <col min="2519" max="2757" width="9.140625" style="3"/>
    <col min="2758" max="2758" width="13.5703125" style="3" customWidth="1"/>
    <col min="2759" max="2759" width="9.7109375" style="3" customWidth="1"/>
    <col min="2760" max="2760" width="10.140625" style="3" customWidth="1"/>
    <col min="2761" max="2761" width="9.28515625" style="3" customWidth="1"/>
    <col min="2762" max="2762" width="10.5703125" style="3" customWidth="1"/>
    <col min="2763" max="2763" width="11.7109375" style="3" customWidth="1"/>
    <col min="2764" max="2764" width="1.140625" style="3" customWidth="1"/>
    <col min="2765" max="2765" width="9.28515625" style="3" customWidth="1"/>
    <col min="2766" max="2766" width="10.28515625" style="3" customWidth="1"/>
    <col min="2767" max="2767" width="8.85546875" style="3" customWidth="1"/>
    <col min="2768" max="2768" width="10.5703125" style="3" customWidth="1"/>
    <col min="2769" max="2769" width="10.85546875" style="3" customWidth="1"/>
    <col min="2770" max="2770" width="12" style="3" bestFit="1" customWidth="1"/>
    <col min="2771" max="2772" width="11" style="3" bestFit="1" customWidth="1"/>
    <col min="2773" max="2773" width="11.140625" style="3" bestFit="1" customWidth="1"/>
    <col min="2774" max="2774" width="10.140625" style="3" bestFit="1" customWidth="1"/>
    <col min="2775" max="3013" width="9.140625" style="3"/>
    <col min="3014" max="3014" width="13.5703125" style="3" customWidth="1"/>
    <col min="3015" max="3015" width="9.7109375" style="3" customWidth="1"/>
    <col min="3016" max="3016" width="10.140625" style="3" customWidth="1"/>
    <col min="3017" max="3017" width="9.28515625" style="3" customWidth="1"/>
    <col min="3018" max="3018" width="10.5703125" style="3" customWidth="1"/>
    <col min="3019" max="3019" width="11.7109375" style="3" customWidth="1"/>
    <col min="3020" max="3020" width="1.140625" style="3" customWidth="1"/>
    <col min="3021" max="3021" width="9.28515625" style="3" customWidth="1"/>
    <col min="3022" max="3022" width="10.28515625" style="3" customWidth="1"/>
    <col min="3023" max="3023" width="8.85546875" style="3" customWidth="1"/>
    <col min="3024" max="3024" width="10.5703125" style="3" customWidth="1"/>
    <col min="3025" max="3025" width="10.85546875" style="3" customWidth="1"/>
    <col min="3026" max="3026" width="12" style="3" bestFit="1" customWidth="1"/>
    <col min="3027" max="3028" width="11" style="3" bestFit="1" customWidth="1"/>
    <col min="3029" max="3029" width="11.140625" style="3" bestFit="1" customWidth="1"/>
    <col min="3030" max="3030" width="10.140625" style="3" bestFit="1" customWidth="1"/>
    <col min="3031" max="3269" width="9.140625" style="3"/>
    <col min="3270" max="3270" width="13.5703125" style="3" customWidth="1"/>
    <col min="3271" max="3271" width="9.7109375" style="3" customWidth="1"/>
    <col min="3272" max="3272" width="10.140625" style="3" customWidth="1"/>
    <col min="3273" max="3273" width="9.28515625" style="3" customWidth="1"/>
    <col min="3274" max="3274" width="10.5703125" style="3" customWidth="1"/>
    <col min="3275" max="3275" width="11.7109375" style="3" customWidth="1"/>
    <col min="3276" max="3276" width="1.140625" style="3" customWidth="1"/>
    <col min="3277" max="3277" width="9.28515625" style="3" customWidth="1"/>
    <col min="3278" max="3278" width="10.28515625" style="3" customWidth="1"/>
    <col min="3279" max="3279" width="8.85546875" style="3" customWidth="1"/>
    <col min="3280" max="3280" width="10.5703125" style="3" customWidth="1"/>
    <col min="3281" max="3281" width="10.85546875" style="3" customWidth="1"/>
    <col min="3282" max="3282" width="12" style="3" bestFit="1" customWidth="1"/>
    <col min="3283" max="3284" width="11" style="3" bestFit="1" customWidth="1"/>
    <col min="3285" max="3285" width="11.140625" style="3" bestFit="1" customWidth="1"/>
    <col min="3286" max="3286" width="10.140625" style="3" bestFit="1" customWidth="1"/>
    <col min="3287" max="3525" width="9.140625" style="3"/>
    <col min="3526" max="3526" width="13.5703125" style="3" customWidth="1"/>
    <col min="3527" max="3527" width="9.7109375" style="3" customWidth="1"/>
    <col min="3528" max="3528" width="10.140625" style="3" customWidth="1"/>
    <col min="3529" max="3529" width="9.28515625" style="3" customWidth="1"/>
    <col min="3530" max="3530" width="10.5703125" style="3" customWidth="1"/>
    <col min="3531" max="3531" width="11.7109375" style="3" customWidth="1"/>
    <col min="3532" max="3532" width="1.140625" style="3" customWidth="1"/>
    <col min="3533" max="3533" width="9.28515625" style="3" customWidth="1"/>
    <col min="3534" max="3534" width="10.28515625" style="3" customWidth="1"/>
    <col min="3535" max="3535" width="8.85546875" style="3" customWidth="1"/>
    <col min="3536" max="3536" width="10.5703125" style="3" customWidth="1"/>
    <col min="3537" max="3537" width="10.85546875" style="3" customWidth="1"/>
    <col min="3538" max="3538" width="12" style="3" bestFit="1" customWidth="1"/>
    <col min="3539" max="3540" width="11" style="3" bestFit="1" customWidth="1"/>
    <col min="3541" max="3541" width="11.140625" style="3" bestFit="1" customWidth="1"/>
    <col min="3542" max="3542" width="10.140625" style="3" bestFit="1" customWidth="1"/>
    <col min="3543" max="3781" width="9.140625" style="3"/>
    <col min="3782" max="3782" width="13.5703125" style="3" customWidth="1"/>
    <col min="3783" max="3783" width="9.7109375" style="3" customWidth="1"/>
    <col min="3784" max="3784" width="10.140625" style="3" customWidth="1"/>
    <col min="3785" max="3785" width="9.28515625" style="3" customWidth="1"/>
    <col min="3786" max="3786" width="10.5703125" style="3" customWidth="1"/>
    <col min="3787" max="3787" width="11.7109375" style="3" customWidth="1"/>
    <col min="3788" max="3788" width="1.140625" style="3" customWidth="1"/>
    <col min="3789" max="3789" width="9.28515625" style="3" customWidth="1"/>
    <col min="3790" max="3790" width="10.28515625" style="3" customWidth="1"/>
    <col min="3791" max="3791" width="8.85546875" style="3" customWidth="1"/>
    <col min="3792" max="3792" width="10.5703125" style="3" customWidth="1"/>
    <col min="3793" max="3793" width="10.85546875" style="3" customWidth="1"/>
    <col min="3794" max="3794" width="12" style="3" bestFit="1" customWidth="1"/>
    <col min="3795" max="3796" width="11" style="3" bestFit="1" customWidth="1"/>
    <col min="3797" max="3797" width="11.140625" style="3" bestFit="1" customWidth="1"/>
    <col min="3798" max="3798" width="10.140625" style="3" bestFit="1" customWidth="1"/>
    <col min="3799" max="4037" width="9.140625" style="3"/>
    <col min="4038" max="4038" width="13.5703125" style="3" customWidth="1"/>
    <col min="4039" max="4039" width="9.7109375" style="3" customWidth="1"/>
    <col min="4040" max="4040" width="10.140625" style="3" customWidth="1"/>
    <col min="4041" max="4041" width="9.28515625" style="3" customWidth="1"/>
    <col min="4042" max="4042" width="10.5703125" style="3" customWidth="1"/>
    <col min="4043" max="4043" width="11.7109375" style="3" customWidth="1"/>
    <col min="4044" max="4044" width="1.140625" style="3" customWidth="1"/>
    <col min="4045" max="4045" width="9.28515625" style="3" customWidth="1"/>
    <col min="4046" max="4046" width="10.28515625" style="3" customWidth="1"/>
    <col min="4047" max="4047" width="8.85546875" style="3" customWidth="1"/>
    <col min="4048" max="4048" width="10.5703125" style="3" customWidth="1"/>
    <col min="4049" max="4049" width="10.85546875" style="3" customWidth="1"/>
    <col min="4050" max="4050" width="12" style="3" bestFit="1" customWidth="1"/>
    <col min="4051" max="4052" width="11" style="3" bestFit="1" customWidth="1"/>
    <col min="4053" max="4053" width="11.140625" style="3" bestFit="1" customWidth="1"/>
    <col min="4054" max="4054" width="10.140625" style="3" bestFit="1" customWidth="1"/>
    <col min="4055" max="4293" width="9.140625" style="3"/>
    <col min="4294" max="4294" width="13.5703125" style="3" customWidth="1"/>
    <col min="4295" max="4295" width="9.7109375" style="3" customWidth="1"/>
    <col min="4296" max="4296" width="10.140625" style="3" customWidth="1"/>
    <col min="4297" max="4297" width="9.28515625" style="3" customWidth="1"/>
    <col min="4298" max="4298" width="10.5703125" style="3" customWidth="1"/>
    <col min="4299" max="4299" width="11.7109375" style="3" customWidth="1"/>
    <col min="4300" max="4300" width="1.140625" style="3" customWidth="1"/>
    <col min="4301" max="4301" width="9.28515625" style="3" customWidth="1"/>
    <col min="4302" max="4302" width="10.28515625" style="3" customWidth="1"/>
    <col min="4303" max="4303" width="8.85546875" style="3" customWidth="1"/>
    <col min="4304" max="4304" width="10.5703125" style="3" customWidth="1"/>
    <col min="4305" max="4305" width="10.85546875" style="3" customWidth="1"/>
    <col min="4306" max="4306" width="12" style="3" bestFit="1" customWidth="1"/>
    <col min="4307" max="4308" width="11" style="3" bestFit="1" customWidth="1"/>
    <col min="4309" max="4309" width="11.140625" style="3" bestFit="1" customWidth="1"/>
    <col min="4310" max="4310" width="10.140625" style="3" bestFit="1" customWidth="1"/>
    <col min="4311" max="4549" width="9.140625" style="3"/>
    <col min="4550" max="4550" width="13.5703125" style="3" customWidth="1"/>
    <col min="4551" max="4551" width="9.7109375" style="3" customWidth="1"/>
    <col min="4552" max="4552" width="10.140625" style="3" customWidth="1"/>
    <col min="4553" max="4553" width="9.28515625" style="3" customWidth="1"/>
    <col min="4554" max="4554" width="10.5703125" style="3" customWidth="1"/>
    <col min="4555" max="4555" width="11.7109375" style="3" customWidth="1"/>
    <col min="4556" max="4556" width="1.140625" style="3" customWidth="1"/>
    <col min="4557" max="4557" width="9.28515625" style="3" customWidth="1"/>
    <col min="4558" max="4558" width="10.28515625" style="3" customWidth="1"/>
    <col min="4559" max="4559" width="8.85546875" style="3" customWidth="1"/>
    <col min="4560" max="4560" width="10.5703125" style="3" customWidth="1"/>
    <col min="4561" max="4561" width="10.85546875" style="3" customWidth="1"/>
    <col min="4562" max="4562" width="12" style="3" bestFit="1" customWidth="1"/>
    <col min="4563" max="4564" width="11" style="3" bestFit="1" customWidth="1"/>
    <col min="4565" max="4565" width="11.140625" style="3" bestFit="1" customWidth="1"/>
    <col min="4566" max="4566" width="10.140625" style="3" bestFit="1" customWidth="1"/>
    <col min="4567" max="4805" width="9.140625" style="3"/>
    <col min="4806" max="4806" width="13.5703125" style="3" customWidth="1"/>
    <col min="4807" max="4807" width="9.7109375" style="3" customWidth="1"/>
    <col min="4808" max="4808" width="10.140625" style="3" customWidth="1"/>
    <col min="4809" max="4809" width="9.28515625" style="3" customWidth="1"/>
    <col min="4810" max="4810" width="10.5703125" style="3" customWidth="1"/>
    <col min="4811" max="4811" width="11.7109375" style="3" customWidth="1"/>
    <col min="4812" max="4812" width="1.140625" style="3" customWidth="1"/>
    <col min="4813" max="4813" width="9.28515625" style="3" customWidth="1"/>
    <col min="4814" max="4814" width="10.28515625" style="3" customWidth="1"/>
    <col min="4815" max="4815" width="8.85546875" style="3" customWidth="1"/>
    <col min="4816" max="4816" width="10.5703125" style="3" customWidth="1"/>
    <col min="4817" max="4817" width="10.85546875" style="3" customWidth="1"/>
    <col min="4818" max="4818" width="12" style="3" bestFit="1" customWidth="1"/>
    <col min="4819" max="4820" width="11" style="3" bestFit="1" customWidth="1"/>
    <col min="4821" max="4821" width="11.140625" style="3" bestFit="1" customWidth="1"/>
    <col min="4822" max="4822" width="10.140625" style="3" bestFit="1" customWidth="1"/>
    <col min="4823" max="5061" width="9.140625" style="3"/>
    <col min="5062" max="5062" width="13.5703125" style="3" customWidth="1"/>
    <col min="5063" max="5063" width="9.7109375" style="3" customWidth="1"/>
    <col min="5064" max="5064" width="10.140625" style="3" customWidth="1"/>
    <col min="5065" max="5065" width="9.28515625" style="3" customWidth="1"/>
    <col min="5066" max="5066" width="10.5703125" style="3" customWidth="1"/>
    <col min="5067" max="5067" width="11.7109375" style="3" customWidth="1"/>
    <col min="5068" max="5068" width="1.140625" style="3" customWidth="1"/>
    <col min="5069" max="5069" width="9.28515625" style="3" customWidth="1"/>
    <col min="5070" max="5070" width="10.28515625" style="3" customWidth="1"/>
    <col min="5071" max="5071" width="8.85546875" style="3" customWidth="1"/>
    <col min="5072" max="5072" width="10.5703125" style="3" customWidth="1"/>
    <col min="5073" max="5073" width="10.85546875" style="3" customWidth="1"/>
    <col min="5074" max="5074" width="12" style="3" bestFit="1" customWidth="1"/>
    <col min="5075" max="5076" width="11" style="3" bestFit="1" customWidth="1"/>
    <col min="5077" max="5077" width="11.140625" style="3" bestFit="1" customWidth="1"/>
    <col min="5078" max="5078" width="10.140625" style="3" bestFit="1" customWidth="1"/>
    <col min="5079" max="5317" width="9.140625" style="3"/>
    <col min="5318" max="5318" width="13.5703125" style="3" customWidth="1"/>
    <col min="5319" max="5319" width="9.7109375" style="3" customWidth="1"/>
    <col min="5320" max="5320" width="10.140625" style="3" customWidth="1"/>
    <col min="5321" max="5321" width="9.28515625" style="3" customWidth="1"/>
    <col min="5322" max="5322" width="10.5703125" style="3" customWidth="1"/>
    <col min="5323" max="5323" width="11.7109375" style="3" customWidth="1"/>
    <col min="5324" max="5324" width="1.140625" style="3" customWidth="1"/>
    <col min="5325" max="5325" width="9.28515625" style="3" customWidth="1"/>
    <col min="5326" max="5326" width="10.28515625" style="3" customWidth="1"/>
    <col min="5327" max="5327" width="8.85546875" style="3" customWidth="1"/>
    <col min="5328" max="5328" width="10.5703125" style="3" customWidth="1"/>
    <col min="5329" max="5329" width="10.85546875" style="3" customWidth="1"/>
    <col min="5330" max="5330" width="12" style="3" bestFit="1" customWidth="1"/>
    <col min="5331" max="5332" width="11" style="3" bestFit="1" customWidth="1"/>
    <col min="5333" max="5333" width="11.140625" style="3" bestFit="1" customWidth="1"/>
    <col min="5334" max="5334" width="10.140625" style="3" bestFit="1" customWidth="1"/>
    <col min="5335" max="5573" width="9.140625" style="3"/>
    <col min="5574" max="5574" width="13.5703125" style="3" customWidth="1"/>
    <col min="5575" max="5575" width="9.7109375" style="3" customWidth="1"/>
    <col min="5576" max="5576" width="10.140625" style="3" customWidth="1"/>
    <col min="5577" max="5577" width="9.28515625" style="3" customWidth="1"/>
    <col min="5578" max="5578" width="10.5703125" style="3" customWidth="1"/>
    <col min="5579" max="5579" width="11.7109375" style="3" customWidth="1"/>
    <col min="5580" max="5580" width="1.140625" style="3" customWidth="1"/>
    <col min="5581" max="5581" width="9.28515625" style="3" customWidth="1"/>
    <col min="5582" max="5582" width="10.28515625" style="3" customWidth="1"/>
    <col min="5583" max="5583" width="8.85546875" style="3" customWidth="1"/>
    <col min="5584" max="5584" width="10.5703125" style="3" customWidth="1"/>
    <col min="5585" max="5585" width="10.85546875" style="3" customWidth="1"/>
    <col min="5586" max="5586" width="12" style="3" bestFit="1" customWidth="1"/>
    <col min="5587" max="5588" width="11" style="3" bestFit="1" customWidth="1"/>
    <col min="5589" max="5589" width="11.140625" style="3" bestFit="1" customWidth="1"/>
    <col min="5590" max="5590" width="10.140625" style="3" bestFit="1" customWidth="1"/>
    <col min="5591" max="5829" width="9.140625" style="3"/>
    <col min="5830" max="5830" width="13.5703125" style="3" customWidth="1"/>
    <col min="5831" max="5831" width="9.7109375" style="3" customWidth="1"/>
    <col min="5832" max="5832" width="10.140625" style="3" customWidth="1"/>
    <col min="5833" max="5833" width="9.28515625" style="3" customWidth="1"/>
    <col min="5834" max="5834" width="10.5703125" style="3" customWidth="1"/>
    <col min="5835" max="5835" width="11.7109375" style="3" customWidth="1"/>
    <col min="5836" max="5836" width="1.140625" style="3" customWidth="1"/>
    <col min="5837" max="5837" width="9.28515625" style="3" customWidth="1"/>
    <col min="5838" max="5838" width="10.28515625" style="3" customWidth="1"/>
    <col min="5839" max="5839" width="8.85546875" style="3" customWidth="1"/>
    <col min="5840" max="5840" width="10.5703125" style="3" customWidth="1"/>
    <col min="5841" max="5841" width="10.85546875" style="3" customWidth="1"/>
    <col min="5842" max="5842" width="12" style="3" bestFit="1" customWidth="1"/>
    <col min="5843" max="5844" width="11" style="3" bestFit="1" customWidth="1"/>
    <col min="5845" max="5845" width="11.140625" style="3" bestFit="1" customWidth="1"/>
    <col min="5846" max="5846" width="10.140625" style="3" bestFit="1" customWidth="1"/>
    <col min="5847" max="6085" width="9.140625" style="3"/>
    <col min="6086" max="6086" width="13.5703125" style="3" customWidth="1"/>
    <col min="6087" max="6087" width="9.7109375" style="3" customWidth="1"/>
    <col min="6088" max="6088" width="10.140625" style="3" customWidth="1"/>
    <col min="6089" max="6089" width="9.28515625" style="3" customWidth="1"/>
    <col min="6090" max="6090" width="10.5703125" style="3" customWidth="1"/>
    <col min="6091" max="6091" width="11.7109375" style="3" customWidth="1"/>
    <col min="6092" max="6092" width="1.140625" style="3" customWidth="1"/>
    <col min="6093" max="6093" width="9.28515625" style="3" customWidth="1"/>
    <col min="6094" max="6094" width="10.28515625" style="3" customWidth="1"/>
    <col min="6095" max="6095" width="8.85546875" style="3" customWidth="1"/>
    <col min="6096" max="6096" width="10.5703125" style="3" customWidth="1"/>
    <col min="6097" max="6097" width="10.85546875" style="3" customWidth="1"/>
    <col min="6098" max="6098" width="12" style="3" bestFit="1" customWidth="1"/>
    <col min="6099" max="6100" width="11" style="3" bestFit="1" customWidth="1"/>
    <col min="6101" max="6101" width="11.140625" style="3" bestFit="1" customWidth="1"/>
    <col min="6102" max="6102" width="10.140625" style="3" bestFit="1" customWidth="1"/>
    <col min="6103" max="6341" width="9.140625" style="3"/>
    <col min="6342" max="6342" width="13.5703125" style="3" customWidth="1"/>
    <col min="6343" max="6343" width="9.7109375" style="3" customWidth="1"/>
    <col min="6344" max="6344" width="10.140625" style="3" customWidth="1"/>
    <col min="6345" max="6345" width="9.28515625" style="3" customWidth="1"/>
    <col min="6346" max="6346" width="10.5703125" style="3" customWidth="1"/>
    <col min="6347" max="6347" width="11.7109375" style="3" customWidth="1"/>
    <col min="6348" max="6348" width="1.140625" style="3" customWidth="1"/>
    <col min="6349" max="6349" width="9.28515625" style="3" customWidth="1"/>
    <col min="6350" max="6350" width="10.28515625" style="3" customWidth="1"/>
    <col min="6351" max="6351" width="8.85546875" style="3" customWidth="1"/>
    <col min="6352" max="6352" width="10.5703125" style="3" customWidth="1"/>
    <col min="6353" max="6353" width="10.85546875" style="3" customWidth="1"/>
    <col min="6354" max="6354" width="12" style="3" bestFit="1" customWidth="1"/>
    <col min="6355" max="6356" width="11" style="3" bestFit="1" customWidth="1"/>
    <col min="6357" max="6357" width="11.140625" style="3" bestFit="1" customWidth="1"/>
    <col min="6358" max="6358" width="10.140625" style="3" bestFit="1" customWidth="1"/>
    <col min="6359" max="6597" width="9.140625" style="3"/>
    <col min="6598" max="6598" width="13.5703125" style="3" customWidth="1"/>
    <col min="6599" max="6599" width="9.7109375" style="3" customWidth="1"/>
    <col min="6600" max="6600" width="10.140625" style="3" customWidth="1"/>
    <col min="6601" max="6601" width="9.28515625" style="3" customWidth="1"/>
    <col min="6602" max="6602" width="10.5703125" style="3" customWidth="1"/>
    <col min="6603" max="6603" width="11.7109375" style="3" customWidth="1"/>
    <col min="6604" max="6604" width="1.140625" style="3" customWidth="1"/>
    <col min="6605" max="6605" width="9.28515625" style="3" customWidth="1"/>
    <col min="6606" max="6606" width="10.28515625" style="3" customWidth="1"/>
    <col min="6607" max="6607" width="8.85546875" style="3" customWidth="1"/>
    <col min="6608" max="6608" width="10.5703125" style="3" customWidth="1"/>
    <col min="6609" max="6609" width="10.85546875" style="3" customWidth="1"/>
    <col min="6610" max="6610" width="12" style="3" bestFit="1" customWidth="1"/>
    <col min="6611" max="6612" width="11" style="3" bestFit="1" customWidth="1"/>
    <col min="6613" max="6613" width="11.140625" style="3" bestFit="1" customWidth="1"/>
    <col min="6614" max="6614" width="10.140625" style="3" bestFit="1" customWidth="1"/>
    <col min="6615" max="6853" width="9.140625" style="3"/>
    <col min="6854" max="6854" width="13.5703125" style="3" customWidth="1"/>
    <col min="6855" max="6855" width="9.7109375" style="3" customWidth="1"/>
    <col min="6856" max="6856" width="10.140625" style="3" customWidth="1"/>
    <col min="6857" max="6857" width="9.28515625" style="3" customWidth="1"/>
    <col min="6858" max="6858" width="10.5703125" style="3" customWidth="1"/>
    <col min="6859" max="6859" width="11.7109375" style="3" customWidth="1"/>
    <col min="6860" max="6860" width="1.140625" style="3" customWidth="1"/>
    <col min="6861" max="6861" width="9.28515625" style="3" customWidth="1"/>
    <col min="6862" max="6862" width="10.28515625" style="3" customWidth="1"/>
    <col min="6863" max="6863" width="8.85546875" style="3" customWidth="1"/>
    <col min="6864" max="6864" width="10.5703125" style="3" customWidth="1"/>
    <col min="6865" max="6865" width="10.85546875" style="3" customWidth="1"/>
    <col min="6866" max="6866" width="12" style="3" bestFit="1" customWidth="1"/>
    <col min="6867" max="6868" width="11" style="3" bestFit="1" customWidth="1"/>
    <col min="6869" max="6869" width="11.140625" style="3" bestFit="1" customWidth="1"/>
    <col min="6870" max="6870" width="10.140625" style="3" bestFit="1" customWidth="1"/>
    <col min="6871" max="7109" width="9.140625" style="3"/>
    <col min="7110" max="7110" width="13.5703125" style="3" customWidth="1"/>
    <col min="7111" max="7111" width="9.7109375" style="3" customWidth="1"/>
    <col min="7112" max="7112" width="10.140625" style="3" customWidth="1"/>
    <col min="7113" max="7113" width="9.28515625" style="3" customWidth="1"/>
    <col min="7114" max="7114" width="10.5703125" style="3" customWidth="1"/>
    <col min="7115" max="7115" width="11.7109375" style="3" customWidth="1"/>
    <col min="7116" max="7116" width="1.140625" style="3" customWidth="1"/>
    <col min="7117" max="7117" width="9.28515625" style="3" customWidth="1"/>
    <col min="7118" max="7118" width="10.28515625" style="3" customWidth="1"/>
    <col min="7119" max="7119" width="8.85546875" style="3" customWidth="1"/>
    <col min="7120" max="7120" width="10.5703125" style="3" customWidth="1"/>
    <col min="7121" max="7121" width="10.85546875" style="3" customWidth="1"/>
    <col min="7122" max="7122" width="12" style="3" bestFit="1" customWidth="1"/>
    <col min="7123" max="7124" width="11" style="3" bestFit="1" customWidth="1"/>
    <col min="7125" max="7125" width="11.140625" style="3" bestFit="1" customWidth="1"/>
    <col min="7126" max="7126" width="10.140625" style="3" bestFit="1" customWidth="1"/>
    <col min="7127" max="7365" width="9.140625" style="3"/>
    <col min="7366" max="7366" width="13.5703125" style="3" customWidth="1"/>
    <col min="7367" max="7367" width="9.7109375" style="3" customWidth="1"/>
    <col min="7368" max="7368" width="10.140625" style="3" customWidth="1"/>
    <col min="7369" max="7369" width="9.28515625" style="3" customWidth="1"/>
    <col min="7370" max="7370" width="10.5703125" style="3" customWidth="1"/>
    <col min="7371" max="7371" width="11.7109375" style="3" customWidth="1"/>
    <col min="7372" max="7372" width="1.140625" style="3" customWidth="1"/>
    <col min="7373" max="7373" width="9.28515625" style="3" customWidth="1"/>
    <col min="7374" max="7374" width="10.28515625" style="3" customWidth="1"/>
    <col min="7375" max="7375" width="8.85546875" style="3" customWidth="1"/>
    <col min="7376" max="7376" width="10.5703125" style="3" customWidth="1"/>
    <col min="7377" max="7377" width="10.85546875" style="3" customWidth="1"/>
    <col min="7378" max="7378" width="12" style="3" bestFit="1" customWidth="1"/>
    <col min="7379" max="7380" width="11" style="3" bestFit="1" customWidth="1"/>
    <col min="7381" max="7381" width="11.140625" style="3" bestFit="1" customWidth="1"/>
    <col min="7382" max="7382" width="10.140625" style="3" bestFit="1" customWidth="1"/>
    <col min="7383" max="7621" width="9.140625" style="3"/>
    <col min="7622" max="7622" width="13.5703125" style="3" customWidth="1"/>
    <col min="7623" max="7623" width="9.7109375" style="3" customWidth="1"/>
    <col min="7624" max="7624" width="10.140625" style="3" customWidth="1"/>
    <col min="7625" max="7625" width="9.28515625" style="3" customWidth="1"/>
    <col min="7626" max="7626" width="10.5703125" style="3" customWidth="1"/>
    <col min="7627" max="7627" width="11.7109375" style="3" customWidth="1"/>
    <col min="7628" max="7628" width="1.140625" style="3" customWidth="1"/>
    <col min="7629" max="7629" width="9.28515625" style="3" customWidth="1"/>
    <col min="7630" max="7630" width="10.28515625" style="3" customWidth="1"/>
    <col min="7631" max="7631" width="8.85546875" style="3" customWidth="1"/>
    <col min="7632" max="7632" width="10.5703125" style="3" customWidth="1"/>
    <col min="7633" max="7633" width="10.85546875" style="3" customWidth="1"/>
    <col min="7634" max="7634" width="12" style="3" bestFit="1" customWidth="1"/>
    <col min="7635" max="7636" width="11" style="3" bestFit="1" customWidth="1"/>
    <col min="7637" max="7637" width="11.140625" style="3" bestFit="1" customWidth="1"/>
    <col min="7638" max="7638" width="10.140625" style="3" bestFit="1" customWidth="1"/>
    <col min="7639" max="7877" width="9.140625" style="3"/>
    <col min="7878" max="7878" width="13.5703125" style="3" customWidth="1"/>
    <col min="7879" max="7879" width="9.7109375" style="3" customWidth="1"/>
    <col min="7880" max="7880" width="10.140625" style="3" customWidth="1"/>
    <col min="7881" max="7881" width="9.28515625" style="3" customWidth="1"/>
    <col min="7882" max="7882" width="10.5703125" style="3" customWidth="1"/>
    <col min="7883" max="7883" width="11.7109375" style="3" customWidth="1"/>
    <col min="7884" max="7884" width="1.140625" style="3" customWidth="1"/>
    <col min="7885" max="7885" width="9.28515625" style="3" customWidth="1"/>
    <col min="7886" max="7886" width="10.28515625" style="3" customWidth="1"/>
    <col min="7887" max="7887" width="8.85546875" style="3" customWidth="1"/>
    <col min="7888" max="7888" width="10.5703125" style="3" customWidth="1"/>
    <col min="7889" max="7889" width="10.85546875" style="3" customWidth="1"/>
    <col min="7890" max="7890" width="12" style="3" bestFit="1" customWidth="1"/>
    <col min="7891" max="7892" width="11" style="3" bestFit="1" customWidth="1"/>
    <col min="7893" max="7893" width="11.140625" style="3" bestFit="1" customWidth="1"/>
    <col min="7894" max="7894" width="10.140625" style="3" bestFit="1" customWidth="1"/>
    <col min="7895" max="8133" width="9.140625" style="3"/>
    <col min="8134" max="8134" width="13.5703125" style="3" customWidth="1"/>
    <col min="8135" max="8135" width="9.7109375" style="3" customWidth="1"/>
    <col min="8136" max="8136" width="10.140625" style="3" customWidth="1"/>
    <col min="8137" max="8137" width="9.28515625" style="3" customWidth="1"/>
    <col min="8138" max="8138" width="10.5703125" style="3" customWidth="1"/>
    <col min="8139" max="8139" width="11.7109375" style="3" customWidth="1"/>
    <col min="8140" max="8140" width="1.140625" style="3" customWidth="1"/>
    <col min="8141" max="8141" width="9.28515625" style="3" customWidth="1"/>
    <col min="8142" max="8142" width="10.28515625" style="3" customWidth="1"/>
    <col min="8143" max="8143" width="8.85546875" style="3" customWidth="1"/>
    <col min="8144" max="8144" width="10.5703125" style="3" customWidth="1"/>
    <col min="8145" max="8145" width="10.85546875" style="3" customWidth="1"/>
    <col min="8146" max="8146" width="12" style="3" bestFit="1" customWidth="1"/>
    <col min="8147" max="8148" width="11" style="3" bestFit="1" customWidth="1"/>
    <col min="8149" max="8149" width="11.140625" style="3" bestFit="1" customWidth="1"/>
    <col min="8150" max="8150" width="10.140625" style="3" bestFit="1" customWidth="1"/>
    <col min="8151" max="8389" width="9.140625" style="3"/>
    <col min="8390" max="8390" width="13.5703125" style="3" customWidth="1"/>
    <col min="8391" max="8391" width="9.7109375" style="3" customWidth="1"/>
    <col min="8392" max="8392" width="10.140625" style="3" customWidth="1"/>
    <col min="8393" max="8393" width="9.28515625" style="3" customWidth="1"/>
    <col min="8394" max="8394" width="10.5703125" style="3" customWidth="1"/>
    <col min="8395" max="8395" width="11.7109375" style="3" customWidth="1"/>
    <col min="8396" max="8396" width="1.140625" style="3" customWidth="1"/>
    <col min="8397" max="8397" width="9.28515625" style="3" customWidth="1"/>
    <col min="8398" max="8398" width="10.28515625" style="3" customWidth="1"/>
    <col min="8399" max="8399" width="8.85546875" style="3" customWidth="1"/>
    <col min="8400" max="8400" width="10.5703125" style="3" customWidth="1"/>
    <col min="8401" max="8401" width="10.85546875" style="3" customWidth="1"/>
    <col min="8402" max="8402" width="12" style="3" bestFit="1" customWidth="1"/>
    <col min="8403" max="8404" width="11" style="3" bestFit="1" customWidth="1"/>
    <col min="8405" max="8405" width="11.140625" style="3" bestFit="1" customWidth="1"/>
    <col min="8406" max="8406" width="10.140625" style="3" bestFit="1" customWidth="1"/>
    <col min="8407" max="8645" width="9.140625" style="3"/>
    <col min="8646" max="8646" width="13.5703125" style="3" customWidth="1"/>
    <col min="8647" max="8647" width="9.7109375" style="3" customWidth="1"/>
    <col min="8648" max="8648" width="10.140625" style="3" customWidth="1"/>
    <col min="8649" max="8649" width="9.28515625" style="3" customWidth="1"/>
    <col min="8650" max="8650" width="10.5703125" style="3" customWidth="1"/>
    <col min="8651" max="8651" width="11.7109375" style="3" customWidth="1"/>
    <col min="8652" max="8652" width="1.140625" style="3" customWidth="1"/>
    <col min="8653" max="8653" width="9.28515625" style="3" customWidth="1"/>
    <col min="8654" max="8654" width="10.28515625" style="3" customWidth="1"/>
    <col min="8655" max="8655" width="8.85546875" style="3" customWidth="1"/>
    <col min="8656" max="8656" width="10.5703125" style="3" customWidth="1"/>
    <col min="8657" max="8657" width="10.85546875" style="3" customWidth="1"/>
    <col min="8658" max="8658" width="12" style="3" bestFit="1" customWidth="1"/>
    <col min="8659" max="8660" width="11" style="3" bestFit="1" customWidth="1"/>
    <col min="8661" max="8661" width="11.140625" style="3" bestFit="1" customWidth="1"/>
    <col min="8662" max="8662" width="10.140625" style="3" bestFit="1" customWidth="1"/>
    <col min="8663" max="8901" width="9.140625" style="3"/>
    <col min="8902" max="8902" width="13.5703125" style="3" customWidth="1"/>
    <col min="8903" max="8903" width="9.7109375" style="3" customWidth="1"/>
    <col min="8904" max="8904" width="10.140625" style="3" customWidth="1"/>
    <col min="8905" max="8905" width="9.28515625" style="3" customWidth="1"/>
    <col min="8906" max="8906" width="10.5703125" style="3" customWidth="1"/>
    <col min="8907" max="8907" width="11.7109375" style="3" customWidth="1"/>
    <col min="8908" max="8908" width="1.140625" style="3" customWidth="1"/>
    <col min="8909" max="8909" width="9.28515625" style="3" customWidth="1"/>
    <col min="8910" max="8910" width="10.28515625" style="3" customWidth="1"/>
    <col min="8911" max="8911" width="8.85546875" style="3" customWidth="1"/>
    <col min="8912" max="8912" width="10.5703125" style="3" customWidth="1"/>
    <col min="8913" max="8913" width="10.85546875" style="3" customWidth="1"/>
    <col min="8914" max="8914" width="12" style="3" bestFit="1" customWidth="1"/>
    <col min="8915" max="8916" width="11" style="3" bestFit="1" customWidth="1"/>
    <col min="8917" max="8917" width="11.140625" style="3" bestFit="1" customWidth="1"/>
    <col min="8918" max="8918" width="10.140625" style="3" bestFit="1" customWidth="1"/>
    <col min="8919" max="9157" width="9.140625" style="3"/>
    <col min="9158" max="9158" width="13.5703125" style="3" customWidth="1"/>
    <col min="9159" max="9159" width="9.7109375" style="3" customWidth="1"/>
    <col min="9160" max="9160" width="10.140625" style="3" customWidth="1"/>
    <col min="9161" max="9161" width="9.28515625" style="3" customWidth="1"/>
    <col min="9162" max="9162" width="10.5703125" style="3" customWidth="1"/>
    <col min="9163" max="9163" width="11.7109375" style="3" customWidth="1"/>
    <col min="9164" max="9164" width="1.140625" style="3" customWidth="1"/>
    <col min="9165" max="9165" width="9.28515625" style="3" customWidth="1"/>
    <col min="9166" max="9166" width="10.28515625" style="3" customWidth="1"/>
    <col min="9167" max="9167" width="8.85546875" style="3" customWidth="1"/>
    <col min="9168" max="9168" width="10.5703125" style="3" customWidth="1"/>
    <col min="9169" max="9169" width="10.85546875" style="3" customWidth="1"/>
    <col min="9170" max="9170" width="12" style="3" bestFit="1" customWidth="1"/>
    <col min="9171" max="9172" width="11" style="3" bestFit="1" customWidth="1"/>
    <col min="9173" max="9173" width="11.140625" style="3" bestFit="1" customWidth="1"/>
    <col min="9174" max="9174" width="10.140625" style="3" bestFit="1" customWidth="1"/>
    <col min="9175" max="9413" width="9.140625" style="3"/>
    <col min="9414" max="9414" width="13.5703125" style="3" customWidth="1"/>
    <col min="9415" max="9415" width="9.7109375" style="3" customWidth="1"/>
    <col min="9416" max="9416" width="10.140625" style="3" customWidth="1"/>
    <col min="9417" max="9417" width="9.28515625" style="3" customWidth="1"/>
    <col min="9418" max="9418" width="10.5703125" style="3" customWidth="1"/>
    <col min="9419" max="9419" width="11.7109375" style="3" customWidth="1"/>
    <col min="9420" max="9420" width="1.140625" style="3" customWidth="1"/>
    <col min="9421" max="9421" width="9.28515625" style="3" customWidth="1"/>
    <col min="9422" max="9422" width="10.28515625" style="3" customWidth="1"/>
    <col min="9423" max="9423" width="8.85546875" style="3" customWidth="1"/>
    <col min="9424" max="9424" width="10.5703125" style="3" customWidth="1"/>
    <col min="9425" max="9425" width="10.85546875" style="3" customWidth="1"/>
    <col min="9426" max="9426" width="12" style="3" bestFit="1" customWidth="1"/>
    <col min="9427" max="9428" width="11" style="3" bestFit="1" customWidth="1"/>
    <col min="9429" max="9429" width="11.140625" style="3" bestFit="1" customWidth="1"/>
    <col min="9430" max="9430" width="10.140625" style="3" bestFit="1" customWidth="1"/>
    <col min="9431" max="9669" width="9.140625" style="3"/>
    <col min="9670" max="9670" width="13.5703125" style="3" customWidth="1"/>
    <col min="9671" max="9671" width="9.7109375" style="3" customWidth="1"/>
    <col min="9672" max="9672" width="10.140625" style="3" customWidth="1"/>
    <col min="9673" max="9673" width="9.28515625" style="3" customWidth="1"/>
    <col min="9674" max="9674" width="10.5703125" style="3" customWidth="1"/>
    <col min="9675" max="9675" width="11.7109375" style="3" customWidth="1"/>
    <col min="9676" max="9676" width="1.140625" style="3" customWidth="1"/>
    <col min="9677" max="9677" width="9.28515625" style="3" customWidth="1"/>
    <col min="9678" max="9678" width="10.28515625" style="3" customWidth="1"/>
    <col min="9679" max="9679" width="8.85546875" style="3" customWidth="1"/>
    <col min="9680" max="9680" width="10.5703125" style="3" customWidth="1"/>
    <col min="9681" max="9681" width="10.85546875" style="3" customWidth="1"/>
    <col min="9682" max="9682" width="12" style="3" bestFit="1" customWidth="1"/>
    <col min="9683" max="9684" width="11" style="3" bestFit="1" customWidth="1"/>
    <col min="9685" max="9685" width="11.140625" style="3" bestFit="1" customWidth="1"/>
    <col min="9686" max="9686" width="10.140625" style="3" bestFit="1" customWidth="1"/>
    <col min="9687" max="9925" width="9.140625" style="3"/>
    <col min="9926" max="9926" width="13.5703125" style="3" customWidth="1"/>
    <col min="9927" max="9927" width="9.7109375" style="3" customWidth="1"/>
    <col min="9928" max="9928" width="10.140625" style="3" customWidth="1"/>
    <col min="9929" max="9929" width="9.28515625" style="3" customWidth="1"/>
    <col min="9930" max="9930" width="10.5703125" style="3" customWidth="1"/>
    <col min="9931" max="9931" width="11.7109375" style="3" customWidth="1"/>
    <col min="9932" max="9932" width="1.140625" style="3" customWidth="1"/>
    <col min="9933" max="9933" width="9.28515625" style="3" customWidth="1"/>
    <col min="9934" max="9934" width="10.28515625" style="3" customWidth="1"/>
    <col min="9935" max="9935" width="8.85546875" style="3" customWidth="1"/>
    <col min="9936" max="9936" width="10.5703125" style="3" customWidth="1"/>
    <col min="9937" max="9937" width="10.85546875" style="3" customWidth="1"/>
    <col min="9938" max="9938" width="12" style="3" bestFit="1" customWidth="1"/>
    <col min="9939" max="9940" width="11" style="3" bestFit="1" customWidth="1"/>
    <col min="9941" max="9941" width="11.140625" style="3" bestFit="1" customWidth="1"/>
    <col min="9942" max="9942" width="10.140625" style="3" bestFit="1" customWidth="1"/>
    <col min="9943" max="10181" width="9.140625" style="3"/>
    <col min="10182" max="10182" width="13.5703125" style="3" customWidth="1"/>
    <col min="10183" max="10183" width="9.7109375" style="3" customWidth="1"/>
    <col min="10184" max="10184" width="10.140625" style="3" customWidth="1"/>
    <col min="10185" max="10185" width="9.28515625" style="3" customWidth="1"/>
    <col min="10186" max="10186" width="10.5703125" style="3" customWidth="1"/>
    <col min="10187" max="10187" width="11.7109375" style="3" customWidth="1"/>
    <col min="10188" max="10188" width="1.140625" style="3" customWidth="1"/>
    <col min="10189" max="10189" width="9.28515625" style="3" customWidth="1"/>
    <col min="10190" max="10190" width="10.28515625" style="3" customWidth="1"/>
    <col min="10191" max="10191" width="8.85546875" style="3" customWidth="1"/>
    <col min="10192" max="10192" width="10.5703125" style="3" customWidth="1"/>
    <col min="10193" max="10193" width="10.85546875" style="3" customWidth="1"/>
    <col min="10194" max="10194" width="12" style="3" bestFit="1" customWidth="1"/>
    <col min="10195" max="10196" width="11" style="3" bestFit="1" customWidth="1"/>
    <col min="10197" max="10197" width="11.140625" style="3" bestFit="1" customWidth="1"/>
    <col min="10198" max="10198" width="10.140625" style="3" bestFit="1" customWidth="1"/>
    <col min="10199" max="10437" width="9.140625" style="3"/>
    <col min="10438" max="10438" width="13.5703125" style="3" customWidth="1"/>
    <col min="10439" max="10439" width="9.7109375" style="3" customWidth="1"/>
    <col min="10440" max="10440" width="10.140625" style="3" customWidth="1"/>
    <col min="10441" max="10441" width="9.28515625" style="3" customWidth="1"/>
    <col min="10442" max="10442" width="10.5703125" style="3" customWidth="1"/>
    <col min="10443" max="10443" width="11.7109375" style="3" customWidth="1"/>
    <col min="10444" max="10444" width="1.140625" style="3" customWidth="1"/>
    <col min="10445" max="10445" width="9.28515625" style="3" customWidth="1"/>
    <col min="10446" max="10446" width="10.28515625" style="3" customWidth="1"/>
    <col min="10447" max="10447" width="8.85546875" style="3" customWidth="1"/>
    <col min="10448" max="10448" width="10.5703125" style="3" customWidth="1"/>
    <col min="10449" max="10449" width="10.85546875" style="3" customWidth="1"/>
    <col min="10450" max="10450" width="12" style="3" bestFit="1" customWidth="1"/>
    <col min="10451" max="10452" width="11" style="3" bestFit="1" customWidth="1"/>
    <col min="10453" max="10453" width="11.140625" style="3" bestFit="1" customWidth="1"/>
    <col min="10454" max="10454" width="10.140625" style="3" bestFit="1" customWidth="1"/>
    <col min="10455" max="10693" width="9.140625" style="3"/>
    <col min="10694" max="10694" width="13.5703125" style="3" customWidth="1"/>
    <col min="10695" max="10695" width="9.7109375" style="3" customWidth="1"/>
    <col min="10696" max="10696" width="10.140625" style="3" customWidth="1"/>
    <col min="10697" max="10697" width="9.28515625" style="3" customWidth="1"/>
    <col min="10698" max="10698" width="10.5703125" style="3" customWidth="1"/>
    <col min="10699" max="10699" width="11.7109375" style="3" customWidth="1"/>
    <col min="10700" max="10700" width="1.140625" style="3" customWidth="1"/>
    <col min="10701" max="10701" width="9.28515625" style="3" customWidth="1"/>
    <col min="10702" max="10702" width="10.28515625" style="3" customWidth="1"/>
    <col min="10703" max="10703" width="8.85546875" style="3" customWidth="1"/>
    <col min="10704" max="10704" width="10.5703125" style="3" customWidth="1"/>
    <col min="10705" max="10705" width="10.85546875" style="3" customWidth="1"/>
    <col min="10706" max="10706" width="12" style="3" bestFit="1" customWidth="1"/>
    <col min="10707" max="10708" width="11" style="3" bestFit="1" customWidth="1"/>
    <col min="10709" max="10709" width="11.140625" style="3" bestFit="1" customWidth="1"/>
    <col min="10710" max="10710" width="10.140625" style="3" bestFit="1" customWidth="1"/>
    <col min="10711" max="10949" width="9.140625" style="3"/>
    <col min="10950" max="10950" width="13.5703125" style="3" customWidth="1"/>
    <col min="10951" max="10951" width="9.7109375" style="3" customWidth="1"/>
    <col min="10952" max="10952" width="10.140625" style="3" customWidth="1"/>
    <col min="10953" max="10953" width="9.28515625" style="3" customWidth="1"/>
    <col min="10954" max="10954" width="10.5703125" style="3" customWidth="1"/>
    <col min="10955" max="10955" width="11.7109375" style="3" customWidth="1"/>
    <col min="10956" max="10956" width="1.140625" style="3" customWidth="1"/>
    <col min="10957" max="10957" width="9.28515625" style="3" customWidth="1"/>
    <col min="10958" max="10958" width="10.28515625" style="3" customWidth="1"/>
    <col min="10959" max="10959" width="8.85546875" style="3" customWidth="1"/>
    <col min="10960" max="10960" width="10.5703125" style="3" customWidth="1"/>
    <col min="10961" max="10961" width="10.85546875" style="3" customWidth="1"/>
    <col min="10962" max="10962" width="12" style="3" bestFit="1" customWidth="1"/>
    <col min="10963" max="10964" width="11" style="3" bestFit="1" customWidth="1"/>
    <col min="10965" max="10965" width="11.140625" style="3" bestFit="1" customWidth="1"/>
    <col min="10966" max="10966" width="10.140625" style="3" bestFit="1" customWidth="1"/>
    <col min="10967" max="11205" width="9.140625" style="3"/>
    <col min="11206" max="11206" width="13.5703125" style="3" customWidth="1"/>
    <col min="11207" max="11207" width="9.7109375" style="3" customWidth="1"/>
    <col min="11208" max="11208" width="10.140625" style="3" customWidth="1"/>
    <col min="11209" max="11209" width="9.28515625" style="3" customWidth="1"/>
    <col min="11210" max="11210" width="10.5703125" style="3" customWidth="1"/>
    <col min="11211" max="11211" width="11.7109375" style="3" customWidth="1"/>
    <col min="11212" max="11212" width="1.140625" style="3" customWidth="1"/>
    <col min="11213" max="11213" width="9.28515625" style="3" customWidth="1"/>
    <col min="11214" max="11214" width="10.28515625" style="3" customWidth="1"/>
    <col min="11215" max="11215" width="8.85546875" style="3" customWidth="1"/>
    <col min="11216" max="11216" width="10.5703125" style="3" customWidth="1"/>
    <col min="11217" max="11217" width="10.85546875" style="3" customWidth="1"/>
    <col min="11218" max="11218" width="12" style="3" bestFit="1" customWidth="1"/>
    <col min="11219" max="11220" width="11" style="3" bestFit="1" customWidth="1"/>
    <col min="11221" max="11221" width="11.140625" style="3" bestFit="1" customWidth="1"/>
    <col min="11222" max="11222" width="10.140625" style="3" bestFit="1" customWidth="1"/>
    <col min="11223" max="11461" width="9.140625" style="3"/>
    <col min="11462" max="11462" width="13.5703125" style="3" customWidth="1"/>
    <col min="11463" max="11463" width="9.7109375" style="3" customWidth="1"/>
    <col min="11464" max="11464" width="10.140625" style="3" customWidth="1"/>
    <col min="11465" max="11465" width="9.28515625" style="3" customWidth="1"/>
    <col min="11466" max="11466" width="10.5703125" style="3" customWidth="1"/>
    <col min="11467" max="11467" width="11.7109375" style="3" customWidth="1"/>
    <col min="11468" max="11468" width="1.140625" style="3" customWidth="1"/>
    <col min="11469" max="11469" width="9.28515625" style="3" customWidth="1"/>
    <col min="11470" max="11470" width="10.28515625" style="3" customWidth="1"/>
    <col min="11471" max="11471" width="8.85546875" style="3" customWidth="1"/>
    <col min="11472" max="11472" width="10.5703125" style="3" customWidth="1"/>
    <col min="11473" max="11473" width="10.85546875" style="3" customWidth="1"/>
    <col min="11474" max="11474" width="12" style="3" bestFit="1" customWidth="1"/>
    <col min="11475" max="11476" width="11" style="3" bestFit="1" customWidth="1"/>
    <col min="11477" max="11477" width="11.140625" style="3" bestFit="1" customWidth="1"/>
    <col min="11478" max="11478" width="10.140625" style="3" bestFit="1" customWidth="1"/>
    <col min="11479" max="11717" width="9.140625" style="3"/>
    <col min="11718" max="11718" width="13.5703125" style="3" customWidth="1"/>
    <col min="11719" max="11719" width="9.7109375" style="3" customWidth="1"/>
    <col min="11720" max="11720" width="10.140625" style="3" customWidth="1"/>
    <col min="11721" max="11721" width="9.28515625" style="3" customWidth="1"/>
    <col min="11722" max="11722" width="10.5703125" style="3" customWidth="1"/>
    <col min="11723" max="11723" width="11.7109375" style="3" customWidth="1"/>
    <col min="11724" max="11724" width="1.140625" style="3" customWidth="1"/>
    <col min="11725" max="11725" width="9.28515625" style="3" customWidth="1"/>
    <col min="11726" max="11726" width="10.28515625" style="3" customWidth="1"/>
    <col min="11727" max="11727" width="8.85546875" style="3" customWidth="1"/>
    <col min="11728" max="11728" width="10.5703125" style="3" customWidth="1"/>
    <col min="11729" max="11729" width="10.85546875" style="3" customWidth="1"/>
    <col min="11730" max="11730" width="12" style="3" bestFit="1" customWidth="1"/>
    <col min="11731" max="11732" width="11" style="3" bestFit="1" customWidth="1"/>
    <col min="11733" max="11733" width="11.140625" style="3" bestFit="1" customWidth="1"/>
    <col min="11734" max="11734" width="10.140625" style="3" bestFit="1" customWidth="1"/>
    <col min="11735" max="11973" width="9.140625" style="3"/>
    <col min="11974" max="11974" width="13.5703125" style="3" customWidth="1"/>
    <col min="11975" max="11975" width="9.7109375" style="3" customWidth="1"/>
    <col min="11976" max="11976" width="10.140625" style="3" customWidth="1"/>
    <col min="11977" max="11977" width="9.28515625" style="3" customWidth="1"/>
    <col min="11978" max="11978" width="10.5703125" style="3" customWidth="1"/>
    <col min="11979" max="11979" width="11.7109375" style="3" customWidth="1"/>
    <col min="11980" max="11980" width="1.140625" style="3" customWidth="1"/>
    <col min="11981" max="11981" width="9.28515625" style="3" customWidth="1"/>
    <col min="11982" max="11982" width="10.28515625" style="3" customWidth="1"/>
    <col min="11983" max="11983" width="8.85546875" style="3" customWidth="1"/>
    <col min="11984" max="11984" width="10.5703125" style="3" customWidth="1"/>
    <col min="11985" max="11985" width="10.85546875" style="3" customWidth="1"/>
    <col min="11986" max="11986" width="12" style="3" bestFit="1" customWidth="1"/>
    <col min="11987" max="11988" width="11" style="3" bestFit="1" customWidth="1"/>
    <col min="11989" max="11989" width="11.140625" style="3" bestFit="1" customWidth="1"/>
    <col min="11990" max="11990" width="10.140625" style="3" bestFit="1" customWidth="1"/>
    <col min="11991" max="12229" width="9.140625" style="3"/>
    <col min="12230" max="12230" width="13.5703125" style="3" customWidth="1"/>
    <col min="12231" max="12231" width="9.7109375" style="3" customWidth="1"/>
    <col min="12232" max="12232" width="10.140625" style="3" customWidth="1"/>
    <col min="12233" max="12233" width="9.28515625" style="3" customWidth="1"/>
    <col min="12234" max="12234" width="10.5703125" style="3" customWidth="1"/>
    <col min="12235" max="12235" width="11.7109375" style="3" customWidth="1"/>
    <col min="12236" max="12236" width="1.140625" style="3" customWidth="1"/>
    <col min="12237" max="12237" width="9.28515625" style="3" customWidth="1"/>
    <col min="12238" max="12238" width="10.28515625" style="3" customWidth="1"/>
    <col min="12239" max="12239" width="8.85546875" style="3" customWidth="1"/>
    <col min="12240" max="12240" width="10.5703125" style="3" customWidth="1"/>
    <col min="12241" max="12241" width="10.85546875" style="3" customWidth="1"/>
    <col min="12242" max="12242" width="12" style="3" bestFit="1" customWidth="1"/>
    <col min="12243" max="12244" width="11" style="3" bestFit="1" customWidth="1"/>
    <col min="12245" max="12245" width="11.140625" style="3" bestFit="1" customWidth="1"/>
    <col min="12246" max="12246" width="10.140625" style="3" bestFit="1" customWidth="1"/>
    <col min="12247" max="12485" width="9.140625" style="3"/>
    <col min="12486" max="12486" width="13.5703125" style="3" customWidth="1"/>
    <col min="12487" max="12487" width="9.7109375" style="3" customWidth="1"/>
    <col min="12488" max="12488" width="10.140625" style="3" customWidth="1"/>
    <col min="12489" max="12489" width="9.28515625" style="3" customWidth="1"/>
    <col min="12490" max="12490" width="10.5703125" style="3" customWidth="1"/>
    <col min="12491" max="12491" width="11.7109375" style="3" customWidth="1"/>
    <col min="12492" max="12492" width="1.140625" style="3" customWidth="1"/>
    <col min="12493" max="12493" width="9.28515625" style="3" customWidth="1"/>
    <col min="12494" max="12494" width="10.28515625" style="3" customWidth="1"/>
    <col min="12495" max="12495" width="8.85546875" style="3" customWidth="1"/>
    <col min="12496" max="12496" width="10.5703125" style="3" customWidth="1"/>
    <col min="12497" max="12497" width="10.85546875" style="3" customWidth="1"/>
    <col min="12498" max="12498" width="12" style="3" bestFit="1" customWidth="1"/>
    <col min="12499" max="12500" width="11" style="3" bestFit="1" customWidth="1"/>
    <col min="12501" max="12501" width="11.140625" style="3" bestFit="1" customWidth="1"/>
    <col min="12502" max="12502" width="10.140625" style="3" bestFit="1" customWidth="1"/>
    <col min="12503" max="12741" width="9.140625" style="3"/>
    <col min="12742" max="12742" width="13.5703125" style="3" customWidth="1"/>
    <col min="12743" max="12743" width="9.7109375" style="3" customWidth="1"/>
    <col min="12744" max="12744" width="10.140625" style="3" customWidth="1"/>
    <col min="12745" max="12745" width="9.28515625" style="3" customWidth="1"/>
    <col min="12746" max="12746" width="10.5703125" style="3" customWidth="1"/>
    <col min="12747" max="12747" width="11.7109375" style="3" customWidth="1"/>
    <col min="12748" max="12748" width="1.140625" style="3" customWidth="1"/>
    <col min="12749" max="12749" width="9.28515625" style="3" customWidth="1"/>
    <col min="12750" max="12750" width="10.28515625" style="3" customWidth="1"/>
    <col min="12751" max="12751" width="8.85546875" style="3" customWidth="1"/>
    <col min="12752" max="12752" width="10.5703125" style="3" customWidth="1"/>
    <col min="12753" max="12753" width="10.85546875" style="3" customWidth="1"/>
    <col min="12754" max="12754" width="12" style="3" bestFit="1" customWidth="1"/>
    <col min="12755" max="12756" width="11" style="3" bestFit="1" customWidth="1"/>
    <col min="12757" max="12757" width="11.140625" style="3" bestFit="1" customWidth="1"/>
    <col min="12758" max="12758" width="10.140625" style="3" bestFit="1" customWidth="1"/>
    <col min="12759" max="12997" width="9.140625" style="3"/>
    <col min="12998" max="12998" width="13.5703125" style="3" customWidth="1"/>
    <col min="12999" max="12999" width="9.7109375" style="3" customWidth="1"/>
    <col min="13000" max="13000" width="10.140625" style="3" customWidth="1"/>
    <col min="13001" max="13001" width="9.28515625" style="3" customWidth="1"/>
    <col min="13002" max="13002" width="10.5703125" style="3" customWidth="1"/>
    <col min="13003" max="13003" width="11.7109375" style="3" customWidth="1"/>
    <col min="13004" max="13004" width="1.140625" style="3" customWidth="1"/>
    <col min="13005" max="13005" width="9.28515625" style="3" customWidth="1"/>
    <col min="13006" max="13006" width="10.28515625" style="3" customWidth="1"/>
    <col min="13007" max="13007" width="8.85546875" style="3" customWidth="1"/>
    <col min="13008" max="13008" width="10.5703125" style="3" customWidth="1"/>
    <col min="13009" max="13009" width="10.85546875" style="3" customWidth="1"/>
    <col min="13010" max="13010" width="12" style="3" bestFit="1" customWidth="1"/>
    <col min="13011" max="13012" width="11" style="3" bestFit="1" customWidth="1"/>
    <col min="13013" max="13013" width="11.140625" style="3" bestFit="1" customWidth="1"/>
    <col min="13014" max="13014" width="10.140625" style="3" bestFit="1" customWidth="1"/>
    <col min="13015" max="13253" width="9.140625" style="3"/>
    <col min="13254" max="13254" width="13.5703125" style="3" customWidth="1"/>
    <col min="13255" max="13255" width="9.7109375" style="3" customWidth="1"/>
    <col min="13256" max="13256" width="10.140625" style="3" customWidth="1"/>
    <col min="13257" max="13257" width="9.28515625" style="3" customWidth="1"/>
    <col min="13258" max="13258" width="10.5703125" style="3" customWidth="1"/>
    <col min="13259" max="13259" width="11.7109375" style="3" customWidth="1"/>
    <col min="13260" max="13260" width="1.140625" style="3" customWidth="1"/>
    <col min="13261" max="13261" width="9.28515625" style="3" customWidth="1"/>
    <col min="13262" max="13262" width="10.28515625" style="3" customWidth="1"/>
    <col min="13263" max="13263" width="8.85546875" style="3" customWidth="1"/>
    <col min="13264" max="13264" width="10.5703125" style="3" customWidth="1"/>
    <col min="13265" max="13265" width="10.85546875" style="3" customWidth="1"/>
    <col min="13266" max="13266" width="12" style="3" bestFit="1" customWidth="1"/>
    <col min="13267" max="13268" width="11" style="3" bestFit="1" customWidth="1"/>
    <col min="13269" max="13269" width="11.140625" style="3" bestFit="1" customWidth="1"/>
    <col min="13270" max="13270" width="10.140625" style="3" bestFit="1" customWidth="1"/>
    <col min="13271" max="13509" width="9.140625" style="3"/>
    <col min="13510" max="13510" width="13.5703125" style="3" customWidth="1"/>
    <col min="13511" max="13511" width="9.7109375" style="3" customWidth="1"/>
    <col min="13512" max="13512" width="10.140625" style="3" customWidth="1"/>
    <col min="13513" max="13513" width="9.28515625" style="3" customWidth="1"/>
    <col min="13514" max="13514" width="10.5703125" style="3" customWidth="1"/>
    <col min="13515" max="13515" width="11.7109375" style="3" customWidth="1"/>
    <col min="13516" max="13516" width="1.140625" style="3" customWidth="1"/>
    <col min="13517" max="13517" width="9.28515625" style="3" customWidth="1"/>
    <col min="13518" max="13518" width="10.28515625" style="3" customWidth="1"/>
    <col min="13519" max="13519" width="8.85546875" style="3" customWidth="1"/>
    <col min="13520" max="13520" width="10.5703125" style="3" customWidth="1"/>
    <col min="13521" max="13521" width="10.85546875" style="3" customWidth="1"/>
    <col min="13522" max="13522" width="12" style="3" bestFit="1" customWidth="1"/>
    <col min="13523" max="13524" width="11" style="3" bestFit="1" customWidth="1"/>
    <col min="13525" max="13525" width="11.140625" style="3" bestFit="1" customWidth="1"/>
    <col min="13526" max="13526" width="10.140625" style="3" bestFit="1" customWidth="1"/>
    <col min="13527" max="13765" width="9.140625" style="3"/>
    <col min="13766" max="13766" width="13.5703125" style="3" customWidth="1"/>
    <col min="13767" max="13767" width="9.7109375" style="3" customWidth="1"/>
    <col min="13768" max="13768" width="10.140625" style="3" customWidth="1"/>
    <col min="13769" max="13769" width="9.28515625" style="3" customWidth="1"/>
    <col min="13770" max="13770" width="10.5703125" style="3" customWidth="1"/>
    <col min="13771" max="13771" width="11.7109375" style="3" customWidth="1"/>
    <col min="13772" max="13772" width="1.140625" style="3" customWidth="1"/>
    <col min="13773" max="13773" width="9.28515625" style="3" customWidth="1"/>
    <col min="13774" max="13774" width="10.28515625" style="3" customWidth="1"/>
    <col min="13775" max="13775" width="8.85546875" style="3" customWidth="1"/>
    <col min="13776" max="13776" width="10.5703125" style="3" customWidth="1"/>
    <col min="13777" max="13777" width="10.85546875" style="3" customWidth="1"/>
    <col min="13778" max="13778" width="12" style="3" bestFit="1" customWidth="1"/>
    <col min="13779" max="13780" width="11" style="3" bestFit="1" customWidth="1"/>
    <col min="13781" max="13781" width="11.140625" style="3" bestFit="1" customWidth="1"/>
    <col min="13782" max="13782" width="10.140625" style="3" bestFit="1" customWidth="1"/>
    <col min="13783" max="14021" width="9.140625" style="3"/>
    <col min="14022" max="14022" width="13.5703125" style="3" customWidth="1"/>
    <col min="14023" max="14023" width="9.7109375" style="3" customWidth="1"/>
    <col min="14024" max="14024" width="10.140625" style="3" customWidth="1"/>
    <col min="14025" max="14025" width="9.28515625" style="3" customWidth="1"/>
    <col min="14026" max="14026" width="10.5703125" style="3" customWidth="1"/>
    <col min="14027" max="14027" width="11.7109375" style="3" customWidth="1"/>
    <col min="14028" max="14028" width="1.140625" style="3" customWidth="1"/>
    <col min="14029" max="14029" width="9.28515625" style="3" customWidth="1"/>
    <col min="14030" max="14030" width="10.28515625" style="3" customWidth="1"/>
    <col min="14031" max="14031" width="8.85546875" style="3" customWidth="1"/>
    <col min="14032" max="14032" width="10.5703125" style="3" customWidth="1"/>
    <col min="14033" max="14033" width="10.85546875" style="3" customWidth="1"/>
    <col min="14034" max="14034" width="12" style="3" bestFit="1" customWidth="1"/>
    <col min="14035" max="14036" width="11" style="3" bestFit="1" customWidth="1"/>
    <col min="14037" max="14037" width="11.140625" style="3" bestFit="1" customWidth="1"/>
    <col min="14038" max="14038" width="10.140625" style="3" bestFit="1" customWidth="1"/>
    <col min="14039" max="14277" width="9.140625" style="3"/>
    <col min="14278" max="14278" width="13.5703125" style="3" customWidth="1"/>
    <col min="14279" max="14279" width="9.7109375" style="3" customWidth="1"/>
    <col min="14280" max="14280" width="10.140625" style="3" customWidth="1"/>
    <col min="14281" max="14281" width="9.28515625" style="3" customWidth="1"/>
    <col min="14282" max="14282" width="10.5703125" style="3" customWidth="1"/>
    <col min="14283" max="14283" width="11.7109375" style="3" customWidth="1"/>
    <col min="14284" max="14284" width="1.140625" style="3" customWidth="1"/>
    <col min="14285" max="14285" width="9.28515625" style="3" customWidth="1"/>
    <col min="14286" max="14286" width="10.28515625" style="3" customWidth="1"/>
    <col min="14287" max="14287" width="8.85546875" style="3" customWidth="1"/>
    <col min="14288" max="14288" width="10.5703125" style="3" customWidth="1"/>
    <col min="14289" max="14289" width="10.85546875" style="3" customWidth="1"/>
    <col min="14290" max="14290" width="12" style="3" bestFit="1" customWidth="1"/>
    <col min="14291" max="14292" width="11" style="3" bestFit="1" customWidth="1"/>
    <col min="14293" max="14293" width="11.140625" style="3" bestFit="1" customWidth="1"/>
    <col min="14294" max="14294" width="10.140625" style="3" bestFit="1" customWidth="1"/>
    <col min="14295" max="14533" width="9.140625" style="3"/>
    <col min="14534" max="14534" width="13.5703125" style="3" customWidth="1"/>
    <col min="14535" max="14535" width="9.7109375" style="3" customWidth="1"/>
    <col min="14536" max="14536" width="10.140625" style="3" customWidth="1"/>
    <col min="14537" max="14537" width="9.28515625" style="3" customWidth="1"/>
    <col min="14538" max="14538" width="10.5703125" style="3" customWidth="1"/>
    <col min="14539" max="14539" width="11.7109375" style="3" customWidth="1"/>
    <col min="14540" max="14540" width="1.140625" style="3" customWidth="1"/>
    <col min="14541" max="14541" width="9.28515625" style="3" customWidth="1"/>
    <col min="14542" max="14542" width="10.28515625" style="3" customWidth="1"/>
    <col min="14543" max="14543" width="8.85546875" style="3" customWidth="1"/>
    <col min="14544" max="14544" width="10.5703125" style="3" customWidth="1"/>
    <col min="14545" max="14545" width="10.85546875" style="3" customWidth="1"/>
    <col min="14546" max="14546" width="12" style="3" bestFit="1" customWidth="1"/>
    <col min="14547" max="14548" width="11" style="3" bestFit="1" customWidth="1"/>
    <col min="14549" max="14549" width="11.140625" style="3" bestFit="1" customWidth="1"/>
    <col min="14550" max="14550" width="10.140625" style="3" bestFit="1" customWidth="1"/>
    <col min="14551" max="14789" width="9.140625" style="3"/>
    <col min="14790" max="14790" width="13.5703125" style="3" customWidth="1"/>
    <col min="14791" max="14791" width="9.7109375" style="3" customWidth="1"/>
    <col min="14792" max="14792" width="10.140625" style="3" customWidth="1"/>
    <col min="14793" max="14793" width="9.28515625" style="3" customWidth="1"/>
    <col min="14794" max="14794" width="10.5703125" style="3" customWidth="1"/>
    <col min="14795" max="14795" width="11.7109375" style="3" customWidth="1"/>
    <col min="14796" max="14796" width="1.140625" style="3" customWidth="1"/>
    <col min="14797" max="14797" width="9.28515625" style="3" customWidth="1"/>
    <col min="14798" max="14798" width="10.28515625" style="3" customWidth="1"/>
    <col min="14799" max="14799" width="8.85546875" style="3" customWidth="1"/>
    <col min="14800" max="14800" width="10.5703125" style="3" customWidth="1"/>
    <col min="14801" max="14801" width="10.85546875" style="3" customWidth="1"/>
    <col min="14802" max="14802" width="12" style="3" bestFit="1" customWidth="1"/>
    <col min="14803" max="14804" width="11" style="3" bestFit="1" customWidth="1"/>
    <col min="14805" max="14805" width="11.140625" style="3" bestFit="1" customWidth="1"/>
    <col min="14806" max="14806" width="10.140625" style="3" bestFit="1" customWidth="1"/>
    <col min="14807" max="15045" width="9.140625" style="3"/>
    <col min="15046" max="15046" width="13.5703125" style="3" customWidth="1"/>
    <col min="15047" max="15047" width="9.7109375" style="3" customWidth="1"/>
    <col min="15048" max="15048" width="10.140625" style="3" customWidth="1"/>
    <col min="15049" max="15049" width="9.28515625" style="3" customWidth="1"/>
    <col min="15050" max="15050" width="10.5703125" style="3" customWidth="1"/>
    <col min="15051" max="15051" width="11.7109375" style="3" customWidth="1"/>
    <col min="15052" max="15052" width="1.140625" style="3" customWidth="1"/>
    <col min="15053" max="15053" width="9.28515625" style="3" customWidth="1"/>
    <col min="15054" max="15054" width="10.28515625" style="3" customWidth="1"/>
    <col min="15055" max="15055" width="8.85546875" style="3" customWidth="1"/>
    <col min="15056" max="15056" width="10.5703125" style="3" customWidth="1"/>
    <col min="15057" max="15057" width="10.85546875" style="3" customWidth="1"/>
    <col min="15058" max="15058" width="12" style="3" bestFit="1" customWidth="1"/>
    <col min="15059" max="15060" width="11" style="3" bestFit="1" customWidth="1"/>
    <col min="15061" max="15061" width="11.140625" style="3" bestFit="1" customWidth="1"/>
    <col min="15062" max="15062" width="10.140625" style="3" bestFit="1" customWidth="1"/>
    <col min="15063" max="15301" width="9.140625" style="3"/>
    <col min="15302" max="15302" width="13.5703125" style="3" customWidth="1"/>
    <col min="15303" max="15303" width="9.7109375" style="3" customWidth="1"/>
    <col min="15304" max="15304" width="10.140625" style="3" customWidth="1"/>
    <col min="15305" max="15305" width="9.28515625" style="3" customWidth="1"/>
    <col min="15306" max="15306" width="10.5703125" style="3" customWidth="1"/>
    <col min="15307" max="15307" width="11.7109375" style="3" customWidth="1"/>
    <col min="15308" max="15308" width="1.140625" style="3" customWidth="1"/>
    <col min="15309" max="15309" width="9.28515625" style="3" customWidth="1"/>
    <col min="15310" max="15310" width="10.28515625" style="3" customWidth="1"/>
    <col min="15311" max="15311" width="8.85546875" style="3" customWidth="1"/>
    <col min="15312" max="15312" width="10.5703125" style="3" customWidth="1"/>
    <col min="15313" max="15313" width="10.85546875" style="3" customWidth="1"/>
    <col min="15314" max="15314" width="12" style="3" bestFit="1" customWidth="1"/>
    <col min="15315" max="15316" width="11" style="3" bestFit="1" customWidth="1"/>
    <col min="15317" max="15317" width="11.140625" style="3" bestFit="1" customWidth="1"/>
    <col min="15318" max="15318" width="10.140625" style="3" bestFit="1" customWidth="1"/>
    <col min="15319" max="15557" width="9.140625" style="3"/>
    <col min="15558" max="15558" width="13.5703125" style="3" customWidth="1"/>
    <col min="15559" max="15559" width="9.7109375" style="3" customWidth="1"/>
    <col min="15560" max="15560" width="10.140625" style="3" customWidth="1"/>
    <col min="15561" max="15561" width="9.28515625" style="3" customWidth="1"/>
    <col min="15562" max="15562" width="10.5703125" style="3" customWidth="1"/>
    <col min="15563" max="15563" width="11.7109375" style="3" customWidth="1"/>
    <col min="15564" max="15564" width="1.140625" style="3" customWidth="1"/>
    <col min="15565" max="15565" width="9.28515625" style="3" customWidth="1"/>
    <col min="15566" max="15566" width="10.28515625" style="3" customWidth="1"/>
    <col min="15567" max="15567" width="8.85546875" style="3" customWidth="1"/>
    <col min="15568" max="15568" width="10.5703125" style="3" customWidth="1"/>
    <col min="15569" max="15569" width="10.85546875" style="3" customWidth="1"/>
    <col min="15570" max="15570" width="12" style="3" bestFit="1" customWidth="1"/>
    <col min="15571" max="15572" width="11" style="3" bestFit="1" customWidth="1"/>
    <col min="15573" max="15573" width="11.140625" style="3" bestFit="1" customWidth="1"/>
    <col min="15574" max="15574" width="10.140625" style="3" bestFit="1" customWidth="1"/>
    <col min="15575" max="15813" width="9.140625" style="3"/>
    <col min="15814" max="15814" width="13.5703125" style="3" customWidth="1"/>
    <col min="15815" max="15815" width="9.7109375" style="3" customWidth="1"/>
    <col min="15816" max="15816" width="10.140625" style="3" customWidth="1"/>
    <col min="15817" max="15817" width="9.28515625" style="3" customWidth="1"/>
    <col min="15818" max="15818" width="10.5703125" style="3" customWidth="1"/>
    <col min="15819" max="15819" width="11.7109375" style="3" customWidth="1"/>
    <col min="15820" max="15820" width="1.140625" style="3" customWidth="1"/>
    <col min="15821" max="15821" width="9.28515625" style="3" customWidth="1"/>
    <col min="15822" max="15822" width="10.28515625" style="3" customWidth="1"/>
    <col min="15823" max="15823" width="8.85546875" style="3" customWidth="1"/>
    <col min="15824" max="15824" width="10.5703125" style="3" customWidth="1"/>
    <col min="15825" max="15825" width="10.85546875" style="3" customWidth="1"/>
    <col min="15826" max="15826" width="12" style="3" bestFit="1" customWidth="1"/>
    <col min="15827" max="15828" width="11" style="3" bestFit="1" customWidth="1"/>
    <col min="15829" max="15829" width="11.140625" style="3" bestFit="1" customWidth="1"/>
    <col min="15830" max="15830" width="10.140625" style="3" bestFit="1" customWidth="1"/>
    <col min="15831" max="16069" width="9.140625" style="3"/>
    <col min="16070" max="16070" width="13.5703125" style="3" customWidth="1"/>
    <col min="16071" max="16071" width="9.7109375" style="3" customWidth="1"/>
    <col min="16072" max="16072" width="10.140625" style="3" customWidth="1"/>
    <col min="16073" max="16073" width="9.28515625" style="3" customWidth="1"/>
    <col min="16074" max="16074" width="10.5703125" style="3" customWidth="1"/>
    <col min="16075" max="16075" width="11.7109375" style="3" customWidth="1"/>
    <col min="16076" max="16076" width="1.140625" style="3" customWidth="1"/>
    <col min="16077" max="16077" width="9.28515625" style="3" customWidth="1"/>
    <col min="16078" max="16078" width="10.28515625" style="3" customWidth="1"/>
    <col min="16079" max="16079" width="8.85546875" style="3" customWidth="1"/>
    <col min="16080" max="16080" width="10.5703125" style="3" customWidth="1"/>
    <col min="16081" max="16081" width="10.85546875" style="3" customWidth="1"/>
    <col min="16082" max="16082" width="12" style="3" bestFit="1" customWidth="1"/>
    <col min="16083" max="16084" width="11" style="3" bestFit="1" customWidth="1"/>
    <col min="16085" max="16085" width="11.140625" style="3" bestFit="1" customWidth="1"/>
    <col min="16086" max="16086" width="10.140625" style="3" bestFit="1" customWidth="1"/>
    <col min="16087" max="16384" width="9.140625" style="3"/>
  </cols>
  <sheetData>
    <row r="1" spans="1:182" ht="12.75" x14ac:dyDescent="0.2">
      <c r="A1" s="97" t="s">
        <v>126</v>
      </c>
      <c r="B1" s="98"/>
      <c r="C1" s="98"/>
      <c r="D1" s="98"/>
      <c r="E1" s="98"/>
      <c r="F1" s="98"/>
      <c r="G1" s="99"/>
      <c r="H1" s="100"/>
      <c r="I1" s="100"/>
      <c r="J1" s="100"/>
      <c r="K1" s="100"/>
      <c r="L1" s="9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</row>
    <row r="2" spans="1:182" x14ac:dyDescent="0.2">
      <c r="A2" s="100"/>
      <c r="B2" s="98"/>
      <c r="C2" s="98"/>
      <c r="D2" s="98"/>
      <c r="E2" s="98"/>
      <c r="F2" s="98"/>
      <c r="G2" s="99"/>
      <c r="H2" s="100"/>
      <c r="I2" s="100"/>
      <c r="J2" s="100"/>
      <c r="K2" s="100"/>
      <c r="L2" s="9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</row>
    <row r="3" spans="1:182" x14ac:dyDescent="0.2">
      <c r="A3" s="4"/>
      <c r="B3" s="181" t="s">
        <v>120</v>
      </c>
      <c r="C3" s="181"/>
      <c r="D3" s="181"/>
      <c r="E3" s="181"/>
      <c r="F3" s="181"/>
      <c r="G3" s="5"/>
      <c r="H3" s="182" t="s">
        <v>0</v>
      </c>
      <c r="I3" s="182"/>
      <c r="J3" s="182"/>
      <c r="K3" s="182"/>
      <c r="L3" s="182"/>
    </row>
    <row r="4" spans="1:182" x14ac:dyDescent="0.2">
      <c r="A4" s="4"/>
      <c r="B4" s="25"/>
      <c r="C4" s="25"/>
      <c r="D4" s="25"/>
      <c r="E4" s="25"/>
      <c r="F4" s="25"/>
      <c r="G4" s="5"/>
      <c r="H4" s="6"/>
      <c r="I4" s="6"/>
      <c r="J4" s="6"/>
      <c r="K4" s="6"/>
      <c r="L4" s="6"/>
    </row>
    <row r="5" spans="1:182" s="8" customFormat="1" ht="27" customHeight="1" x14ac:dyDescent="0.25">
      <c r="A5" s="10" t="s">
        <v>35</v>
      </c>
      <c r="B5" s="26" t="s">
        <v>101</v>
      </c>
      <c r="C5" s="26" t="s">
        <v>102</v>
      </c>
      <c r="D5" s="26" t="s">
        <v>103</v>
      </c>
      <c r="E5" s="26" t="s">
        <v>104</v>
      </c>
      <c r="F5" s="26" t="s">
        <v>105</v>
      </c>
      <c r="G5" s="9"/>
      <c r="H5" s="11" t="s">
        <v>101</v>
      </c>
      <c r="I5" s="11" t="s">
        <v>102</v>
      </c>
      <c r="J5" s="11" t="s">
        <v>103</v>
      </c>
      <c r="K5" s="11" t="s">
        <v>104</v>
      </c>
      <c r="L5" s="11" t="s">
        <v>105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</row>
    <row r="6" spans="1:182" ht="9.9499999999999993" customHeight="1" x14ac:dyDescent="0.2">
      <c r="A6" s="101"/>
      <c r="B6" s="102"/>
      <c r="C6" s="102"/>
      <c r="D6" s="102"/>
      <c r="E6" s="102"/>
      <c r="F6" s="102"/>
      <c r="G6" s="103"/>
      <c r="H6" s="104"/>
      <c r="I6" s="104"/>
      <c r="J6" s="105"/>
      <c r="K6" s="104"/>
      <c r="L6" s="104"/>
    </row>
    <row r="7" spans="1:182" ht="15" customHeight="1" x14ac:dyDescent="0.2">
      <c r="A7" s="106" t="s">
        <v>117</v>
      </c>
      <c r="B7" s="110">
        <v>983826.76591900003</v>
      </c>
      <c r="C7" s="110">
        <v>799197.14916999999</v>
      </c>
      <c r="D7" s="110">
        <v>800481.31974299997</v>
      </c>
      <c r="E7" s="107">
        <v>1784308.0856619999</v>
      </c>
      <c r="F7" s="107">
        <v>183345.44617600006</v>
      </c>
      <c r="G7" s="108"/>
      <c r="H7" s="109">
        <v>-1.1300841656058953</v>
      </c>
      <c r="I7" s="109">
        <v>-2.9492394893873275</v>
      </c>
      <c r="J7" s="109">
        <v>-5.7604037132780643</v>
      </c>
      <c r="K7" s="109">
        <v>-3.2624128809333284</v>
      </c>
      <c r="L7" s="109">
        <v>25.871245403833942</v>
      </c>
    </row>
    <row r="8" spans="1:182" ht="15" customHeight="1" x14ac:dyDescent="0.2">
      <c r="A8" s="106" t="s">
        <v>118</v>
      </c>
      <c r="B8" s="110">
        <v>1241022.092831</v>
      </c>
      <c r="C8" s="110">
        <v>1012000.92299</v>
      </c>
      <c r="D8" s="110">
        <v>987343.97411299997</v>
      </c>
      <c r="E8" s="110">
        <v>2228366.0669439998</v>
      </c>
      <c r="F8" s="110">
        <v>253678.11871800001</v>
      </c>
      <c r="G8" s="108"/>
      <c r="H8" s="109">
        <v>26.142338856958407</v>
      </c>
      <c r="I8" s="109">
        <v>26.627193808311965</v>
      </c>
      <c r="J8" s="109">
        <v>23.343787014292044</v>
      </c>
      <c r="K8" s="109">
        <v>24.886844645847642</v>
      </c>
      <c r="L8" s="109">
        <v>38.360741435860383</v>
      </c>
    </row>
    <row r="9" spans="1:182" ht="15" customHeight="1" x14ac:dyDescent="0.2">
      <c r="A9" s="106" t="s">
        <v>132</v>
      </c>
      <c r="B9" s="110">
        <v>1550009.2746339999</v>
      </c>
      <c r="C9" s="110">
        <v>1222034.02627</v>
      </c>
      <c r="D9" s="110">
        <v>1293811.392156</v>
      </c>
      <c r="E9" s="110">
        <v>2843820.6667900002</v>
      </c>
      <c r="F9" s="110">
        <v>256197.8824779999</v>
      </c>
      <c r="G9" s="110">
        <f>SUM(G53:G62)</f>
        <v>0</v>
      </c>
      <c r="H9" s="109">
        <v>24.897798644192001</v>
      </c>
      <c r="I9" s="109">
        <v>20.754240288580792</v>
      </c>
      <c r="J9" s="109">
        <v>31.039579526306539</v>
      </c>
      <c r="K9" s="109">
        <v>27.619097641799939</v>
      </c>
      <c r="L9" s="109">
        <v>0.99329172446322345</v>
      </c>
      <c r="N9" s="96"/>
      <c r="O9" s="96"/>
      <c r="P9" s="96"/>
      <c r="Q9" s="96"/>
      <c r="R9" s="96"/>
    </row>
    <row r="10" spans="1:182" ht="15" customHeight="1" x14ac:dyDescent="0.2">
      <c r="A10" s="106">
        <v>2023</v>
      </c>
      <c r="B10" s="110">
        <v>1426198.7043580001</v>
      </c>
      <c r="C10" s="110">
        <v>1111064.724832</v>
      </c>
      <c r="D10" s="110">
        <v>1211044.0406490001</v>
      </c>
      <c r="E10" s="110">
        <v>2637242.7450069999</v>
      </c>
      <c r="F10" s="110">
        <v>215154.66370899999</v>
      </c>
      <c r="G10" s="110">
        <f>SUM(G54:G63)</f>
        <v>0</v>
      </c>
      <c r="H10" s="109">
        <v>-7.987730931818775</v>
      </c>
      <c r="I10" s="109">
        <v>-9.0807047146396016</v>
      </c>
      <c r="J10" s="109">
        <v>-6.3971728807455372</v>
      </c>
      <c r="K10" s="109">
        <v>-7.2640980563720907</v>
      </c>
      <c r="L10" s="109">
        <v>-16.02012412125395</v>
      </c>
      <c r="M10" s="96"/>
      <c r="N10" s="96"/>
      <c r="O10" s="96"/>
      <c r="P10" s="96"/>
      <c r="Q10" s="96"/>
      <c r="R10" s="96"/>
    </row>
    <row r="11" spans="1:182" ht="15" customHeight="1" x14ac:dyDescent="0.2">
      <c r="A11" s="106">
        <v>2024</v>
      </c>
      <c r="B11" s="110">
        <v>1509290.5540149999</v>
      </c>
      <c r="C11" s="110">
        <v>1216059.5722310001</v>
      </c>
      <c r="D11" s="110">
        <v>1370237.479546</v>
      </c>
      <c r="E11" s="110">
        <v>2879528.0335609997</v>
      </c>
      <c r="F11" s="110">
        <v>139053.07446899987</v>
      </c>
      <c r="G11" s="110"/>
      <c r="H11" s="109">
        <v>5.8261060960929312</v>
      </c>
      <c r="I11" s="109">
        <v>9.4499307783240116</v>
      </c>
      <c r="J11" s="109">
        <v>13.145140354407591</v>
      </c>
      <c r="K11" s="109">
        <v>9.1870681609688809</v>
      </c>
      <c r="L11" s="109">
        <v>-35.370643577091457</v>
      </c>
      <c r="M11" s="96"/>
      <c r="N11" s="109"/>
      <c r="O11" s="109"/>
      <c r="P11" s="109"/>
      <c r="Q11" s="109"/>
      <c r="R11" s="109"/>
      <c r="T11" s="109"/>
      <c r="U11" s="109"/>
      <c r="V11" s="109"/>
      <c r="W11" s="109"/>
      <c r="X11" s="109"/>
    </row>
    <row r="12" spans="1:182" ht="15" customHeight="1" x14ac:dyDescent="0.2">
      <c r="A12" s="106" t="s">
        <v>180</v>
      </c>
      <c r="B12" s="110">
        <v>1509290.5540149999</v>
      </c>
      <c r="C12" s="110">
        <v>1216059.5722310001</v>
      </c>
      <c r="D12" s="110">
        <v>1370237.479546</v>
      </c>
      <c r="E12" s="110">
        <v>2879528.0335609997</v>
      </c>
      <c r="F12" s="110">
        <v>139053.07446899987</v>
      </c>
      <c r="G12" s="110"/>
      <c r="H12" s="109">
        <v>5.8261060960929312</v>
      </c>
      <c r="I12" s="109">
        <v>9.4499307783240116</v>
      </c>
      <c r="J12" s="109">
        <v>13.145140354407591</v>
      </c>
      <c r="K12" s="109">
        <v>9.1870681609688809</v>
      </c>
      <c r="L12" s="109">
        <v>-35.370643577091457</v>
      </c>
      <c r="M12" s="109"/>
      <c r="N12" s="109"/>
      <c r="O12" s="109"/>
      <c r="P12" s="109"/>
      <c r="Q12" s="109"/>
      <c r="R12" s="109"/>
      <c r="T12" s="109"/>
      <c r="U12" s="109"/>
      <c r="V12" s="109"/>
      <c r="W12" s="109"/>
      <c r="X12" s="109"/>
    </row>
    <row r="13" spans="1:182" ht="15" customHeight="1" x14ac:dyDescent="0.2">
      <c r="A13" s="106" t="s">
        <v>181</v>
      </c>
      <c r="B13" s="110">
        <v>1606650.412427</v>
      </c>
      <c r="C13" s="110">
        <v>1240265.013705</v>
      </c>
      <c r="D13" s="110">
        <v>1454847.1102479999</v>
      </c>
      <c r="E13" s="110">
        <v>3061497.5226750001</v>
      </c>
      <c r="F13" s="110">
        <v>151803.30217900011</v>
      </c>
      <c r="G13" s="110"/>
      <c r="H13" s="109">
        <v>6.4507034880066261</v>
      </c>
      <c r="I13" s="109">
        <v>1.9904815542541421</v>
      </c>
      <c r="J13" s="109">
        <v>6.1748150933685908</v>
      </c>
      <c r="K13" s="109">
        <v>6.3194206478679682</v>
      </c>
      <c r="L13" s="109">
        <v>9.1693245609199003</v>
      </c>
      <c r="N13" s="109"/>
      <c r="O13" s="109"/>
      <c r="P13" s="109"/>
      <c r="Q13" s="109"/>
      <c r="R13" s="109"/>
      <c r="T13" s="109"/>
      <c r="U13" s="109"/>
      <c r="V13" s="109"/>
      <c r="W13" s="109"/>
      <c r="X13" s="109"/>
    </row>
    <row r="14" spans="1:182" ht="9.9499999999999993" customHeight="1" x14ac:dyDescent="0.2">
      <c r="A14" s="106"/>
      <c r="B14" s="107"/>
      <c r="C14" s="107"/>
      <c r="D14" s="107"/>
      <c r="E14" s="107"/>
      <c r="F14" s="107"/>
      <c r="G14" s="108"/>
      <c r="H14" s="109"/>
      <c r="I14" s="109"/>
      <c r="J14" s="109"/>
      <c r="K14" s="109"/>
      <c r="L14" s="109"/>
      <c r="N14" s="109"/>
      <c r="O14" s="109"/>
      <c r="P14" s="109"/>
      <c r="Q14" s="109"/>
      <c r="R14" s="109"/>
    </row>
    <row r="15" spans="1:182" ht="15" customHeight="1" x14ac:dyDescent="0.2">
      <c r="A15" s="32">
        <v>2022</v>
      </c>
      <c r="B15" s="33"/>
      <c r="C15" s="33"/>
      <c r="D15" s="33"/>
      <c r="E15" s="33"/>
      <c r="F15" s="33"/>
      <c r="G15" s="34"/>
      <c r="H15" s="34"/>
      <c r="I15" s="34"/>
      <c r="J15" s="34"/>
      <c r="K15" s="34"/>
      <c r="L15" s="34"/>
      <c r="N15" s="109"/>
      <c r="O15" s="109"/>
      <c r="P15" s="109"/>
      <c r="Q15" s="109"/>
      <c r="R15" s="109"/>
    </row>
    <row r="16" spans="1:182" ht="15" customHeight="1" x14ac:dyDescent="0.2">
      <c r="A16" s="103" t="s">
        <v>36</v>
      </c>
      <c r="B16" s="111">
        <v>344289.86149699998</v>
      </c>
      <c r="C16" s="111">
        <v>282219.87445299997</v>
      </c>
      <c r="D16" s="111">
        <v>280655.824027</v>
      </c>
      <c r="E16" s="111">
        <v>624945.68552399997</v>
      </c>
      <c r="F16" s="111">
        <v>63634.037469999981</v>
      </c>
      <c r="G16" s="108"/>
      <c r="H16" s="109">
        <v>21.782330028186632</v>
      </c>
      <c r="I16" s="109">
        <v>22.011861333686518</v>
      </c>
      <c r="J16" s="109">
        <v>25.514151315780403</v>
      </c>
      <c r="K16" s="109">
        <v>23.430424686930316</v>
      </c>
      <c r="L16" s="109">
        <v>7.6640027392908259</v>
      </c>
      <c r="N16" s="109"/>
      <c r="O16" s="109"/>
      <c r="P16" s="109"/>
      <c r="Q16" s="109"/>
      <c r="R16" s="109"/>
    </row>
    <row r="17" spans="1:18" ht="15" customHeight="1" x14ac:dyDescent="0.2">
      <c r="A17" s="103" t="s">
        <v>37</v>
      </c>
      <c r="B17" s="111">
        <v>392347.97983700002</v>
      </c>
      <c r="C17" s="111">
        <v>310278.258134</v>
      </c>
      <c r="D17" s="111">
        <v>332992.31774900004</v>
      </c>
      <c r="E17" s="111">
        <v>725340.29758600006</v>
      </c>
      <c r="F17" s="111">
        <v>59355.662087999983</v>
      </c>
      <c r="G17" s="108"/>
      <c r="H17" s="109">
        <v>29.344659873293725</v>
      </c>
      <c r="I17" s="109">
        <v>24.830338585753438</v>
      </c>
      <c r="J17" s="109">
        <v>34.791718223101078</v>
      </c>
      <c r="K17" s="109">
        <v>31.789623735042756</v>
      </c>
      <c r="L17" s="109">
        <v>5.4402823553297726</v>
      </c>
    </row>
    <row r="18" spans="1:18" ht="15" customHeight="1" x14ac:dyDescent="0.2">
      <c r="A18" s="103" t="s">
        <v>38</v>
      </c>
      <c r="B18" s="111">
        <v>420094.02080300008</v>
      </c>
      <c r="C18" s="111">
        <v>319466.80783900002</v>
      </c>
      <c r="D18" s="111">
        <v>355128.46879700001</v>
      </c>
      <c r="E18" s="111">
        <v>775222.48960000009</v>
      </c>
      <c r="F18" s="111">
        <v>64965.552006000071</v>
      </c>
      <c r="G18" s="108"/>
      <c r="H18" s="109">
        <v>38.468368424574415</v>
      </c>
      <c r="I18" s="109">
        <v>31.314921421889675</v>
      </c>
      <c r="J18" s="109">
        <v>46.469291600993628</v>
      </c>
      <c r="K18" s="109">
        <v>42.02230104428282</v>
      </c>
      <c r="L18" s="109">
        <v>6.628617960118623</v>
      </c>
    </row>
    <row r="19" spans="1:18" ht="15" customHeight="1" x14ac:dyDescent="0.2">
      <c r="A19" s="103" t="s">
        <v>39</v>
      </c>
      <c r="B19" s="111">
        <v>393277.41249699995</v>
      </c>
      <c r="C19" s="111">
        <v>310069.08584399999</v>
      </c>
      <c r="D19" s="111">
        <v>325034.78158300003</v>
      </c>
      <c r="E19" s="111">
        <v>718312.19408000004</v>
      </c>
      <c r="F19" s="111">
        <v>68242.630913999921</v>
      </c>
      <c r="G19" s="108"/>
      <c r="H19" s="109">
        <v>11.856400017796263</v>
      </c>
      <c r="I19" s="109">
        <v>7.3450440655738651</v>
      </c>
      <c r="J19" s="109">
        <v>18.523056978578165</v>
      </c>
      <c r="K19" s="109">
        <v>14.777722250821142</v>
      </c>
      <c r="L19" s="109">
        <v>-11.778500331394573</v>
      </c>
    </row>
    <row r="20" spans="1:18" ht="9.9499999999999993" customHeight="1" x14ac:dyDescent="0.2">
      <c r="A20" s="108"/>
      <c r="B20" s="111"/>
      <c r="C20" s="111"/>
      <c r="D20" s="111"/>
      <c r="E20" s="111"/>
      <c r="F20" s="111"/>
      <c r="G20" s="108"/>
      <c r="H20" s="109"/>
      <c r="I20" s="109"/>
      <c r="J20" s="109"/>
      <c r="K20" s="109"/>
      <c r="L20" s="109"/>
    </row>
    <row r="21" spans="1:18" ht="15" customHeight="1" x14ac:dyDescent="0.2">
      <c r="A21" s="32">
        <v>2023</v>
      </c>
      <c r="B21" s="33"/>
      <c r="C21" s="33"/>
      <c r="D21" s="33"/>
      <c r="E21" s="33"/>
      <c r="F21" s="33"/>
      <c r="G21" s="34"/>
      <c r="H21" s="34"/>
      <c r="I21" s="34"/>
      <c r="J21" s="34"/>
      <c r="K21" s="34"/>
      <c r="L21" s="34"/>
    </row>
    <row r="22" spans="1:18" ht="15" customHeight="1" x14ac:dyDescent="0.2">
      <c r="A22" s="108" t="s">
        <v>36</v>
      </c>
      <c r="B22" s="111">
        <v>355092.46169999999</v>
      </c>
      <c r="C22" s="111">
        <v>276446.49450500001</v>
      </c>
      <c r="D22" s="111">
        <v>291679.941781</v>
      </c>
      <c r="E22" s="111">
        <v>646772.4034810001</v>
      </c>
      <c r="F22" s="111">
        <v>63412.519918999998</v>
      </c>
      <c r="G22" s="108"/>
      <c r="H22" s="109">
        <v>3.1376469106669114</v>
      </c>
      <c r="I22" s="109">
        <v>-2.0457028262768358</v>
      </c>
      <c r="J22" s="109">
        <v>3.9279846738329045</v>
      </c>
      <c r="K22" s="109">
        <v>3.4925783892241804</v>
      </c>
      <c r="L22" s="109">
        <v>-0.34811173360548781</v>
      </c>
    </row>
    <row r="23" spans="1:18" ht="15" customHeight="1" x14ac:dyDescent="0.2">
      <c r="A23" s="108" t="s">
        <v>37</v>
      </c>
      <c r="B23" s="111">
        <v>348623.39007900003</v>
      </c>
      <c r="C23" s="111">
        <v>267559.95858600002</v>
      </c>
      <c r="D23" s="111">
        <v>292800.07012699998</v>
      </c>
      <c r="E23" s="111">
        <v>641423.46020600002</v>
      </c>
      <c r="F23" s="111">
        <v>55823.31995200002</v>
      </c>
      <c r="G23" s="108"/>
      <c r="H23" s="109">
        <v>-11.144339210352316</v>
      </c>
      <c r="I23" s="109">
        <v>-13.76773861143413</v>
      </c>
      <c r="J23" s="109">
        <v>-12.070022483910817</v>
      </c>
      <c r="K23" s="109">
        <v>-11.569305836072127</v>
      </c>
      <c r="L23" s="109">
        <v>-5.9511460435955632</v>
      </c>
    </row>
    <row r="24" spans="1:18" ht="15" customHeight="1" x14ac:dyDescent="0.2">
      <c r="A24" s="108" t="s">
        <v>38</v>
      </c>
      <c r="B24" s="111">
        <v>356280.26074</v>
      </c>
      <c r="C24" s="111">
        <v>277863.11764399998</v>
      </c>
      <c r="D24" s="111">
        <v>297245.16094800003</v>
      </c>
      <c r="E24" s="111">
        <v>653525.42168799997</v>
      </c>
      <c r="F24" s="111">
        <v>59035.099792000008</v>
      </c>
      <c r="G24" s="108"/>
      <c r="H24" s="109">
        <v>-15.190351898134979</v>
      </c>
      <c r="I24" s="109">
        <v>-13.022852194387225</v>
      </c>
      <c r="J24" s="109">
        <v>-16.299258700683744</v>
      </c>
      <c r="K24" s="109">
        <v>-15.698340740191046</v>
      </c>
      <c r="L24" s="109">
        <v>-9.128610518775151</v>
      </c>
    </row>
    <row r="25" spans="1:18" ht="15" customHeight="1" x14ac:dyDescent="0.2">
      <c r="A25" s="108" t="s">
        <v>39</v>
      </c>
      <c r="B25" s="111">
        <v>366202.591839</v>
      </c>
      <c r="C25" s="111">
        <v>289195.15409700002</v>
      </c>
      <c r="D25" s="111">
        <v>329318.86779300001</v>
      </c>
      <c r="E25" s="111">
        <v>695521.45963200007</v>
      </c>
      <c r="F25" s="111">
        <v>36883.724045999988</v>
      </c>
      <c r="G25" s="108"/>
      <c r="H25" s="109">
        <v>-6.8844077482345849</v>
      </c>
      <c r="I25" s="109">
        <v>-6.7320260870836783</v>
      </c>
      <c r="J25" s="109">
        <v>1.3180393154035444</v>
      </c>
      <c r="K25" s="109">
        <v>-3.1728174233753466</v>
      </c>
      <c r="L25" s="109">
        <v>-45.952077825836987</v>
      </c>
    </row>
    <row r="26" spans="1:18" ht="9.9499999999999993" customHeight="1" x14ac:dyDescent="0.2">
      <c r="A26" s="103"/>
      <c r="B26" s="111"/>
      <c r="C26" s="111"/>
      <c r="D26" s="111"/>
      <c r="E26" s="111"/>
      <c r="F26" s="111"/>
      <c r="G26" s="108"/>
      <c r="H26" s="108"/>
      <c r="I26" s="108"/>
      <c r="J26" s="108"/>
      <c r="K26" s="108"/>
      <c r="L26" s="108"/>
    </row>
    <row r="27" spans="1:18" ht="15" customHeight="1" x14ac:dyDescent="0.2">
      <c r="A27" s="32">
        <v>2024</v>
      </c>
      <c r="B27" s="33"/>
      <c r="C27" s="33"/>
      <c r="D27" s="33"/>
      <c r="E27" s="33"/>
      <c r="F27" s="33"/>
      <c r="G27" s="34"/>
      <c r="H27" s="34"/>
      <c r="I27" s="34"/>
      <c r="J27" s="34"/>
      <c r="K27" s="34"/>
      <c r="L27" s="34"/>
    </row>
    <row r="28" spans="1:18" ht="15" customHeight="1" x14ac:dyDescent="0.2">
      <c r="A28" s="108" t="s">
        <v>36</v>
      </c>
      <c r="B28" s="112">
        <v>362793.79156899999</v>
      </c>
      <c r="C28" s="112">
        <v>291017.62182200002</v>
      </c>
      <c r="D28" s="112">
        <v>328199.49640200002</v>
      </c>
      <c r="E28" s="112">
        <v>690993.28797099995</v>
      </c>
      <c r="F28" s="112">
        <v>34594.295167000004</v>
      </c>
      <c r="G28" s="24"/>
      <c r="H28" s="109">
        <f>(B28-B22)/B22*100</f>
        <v>2.168823813417498</v>
      </c>
      <c r="I28" s="109">
        <f t="shared" ref="I28:I31" si="0">(C28-C22)/C22*100</f>
        <v>5.2708670960327417</v>
      </c>
      <c r="J28" s="109">
        <f t="shared" ref="J28:J31" si="1">(D28-D22)/D22*100</f>
        <v>12.520420292876958</v>
      </c>
      <c r="K28" s="109">
        <f t="shared" ref="K28:K31" si="2">(E28-E22)/E22*100</f>
        <v>6.8371631584771082</v>
      </c>
      <c r="L28" s="109">
        <f t="shared" ref="L28:L31" si="3">(F28-F22)/F22*100</f>
        <v>-45.445638793113666</v>
      </c>
      <c r="N28" s="109"/>
      <c r="O28" s="109"/>
      <c r="P28" s="109"/>
      <c r="Q28" s="109"/>
      <c r="R28" s="109"/>
    </row>
    <row r="29" spans="1:18" ht="15" customHeight="1" x14ac:dyDescent="0.2">
      <c r="A29" s="108" t="s">
        <v>37</v>
      </c>
      <c r="B29" s="112">
        <v>369337.93617100001</v>
      </c>
      <c r="C29" s="112">
        <v>298560.81152300001</v>
      </c>
      <c r="D29" s="112">
        <v>336910.54232299997</v>
      </c>
      <c r="E29" s="112">
        <v>706248.47849400004</v>
      </c>
      <c r="F29" s="112">
        <v>32427.393848000007</v>
      </c>
      <c r="G29" s="112"/>
      <c r="H29" s="109">
        <f>(B29-B23)/B23*100</f>
        <v>5.9418119040452053</v>
      </c>
      <c r="I29" s="109">
        <f t="shared" si="0"/>
        <v>11.586506852831489</v>
      </c>
      <c r="J29" s="109">
        <f t="shared" si="1"/>
        <v>15.065048371357076</v>
      </c>
      <c r="K29" s="109">
        <f t="shared" si="2"/>
        <v>10.106430822966901</v>
      </c>
      <c r="L29" s="109">
        <f t="shared" si="3"/>
        <v>-41.910667663831397</v>
      </c>
      <c r="N29" s="109"/>
      <c r="O29" s="109"/>
      <c r="P29" s="109"/>
      <c r="Q29" s="109"/>
      <c r="R29" s="109"/>
    </row>
    <row r="30" spans="1:18" ht="15" customHeight="1" x14ac:dyDescent="0.2">
      <c r="A30" s="108" t="s">
        <v>38</v>
      </c>
      <c r="B30" s="112">
        <v>384227.161257</v>
      </c>
      <c r="C30" s="112">
        <v>311723.807791</v>
      </c>
      <c r="D30" s="112">
        <v>358245.426722</v>
      </c>
      <c r="E30" s="112">
        <v>742472.58797900006</v>
      </c>
      <c r="F30" s="112">
        <v>25981.734534999996</v>
      </c>
      <c r="G30" s="112"/>
      <c r="H30" s="109">
        <f>(B30-B24)/B24*100</f>
        <v>7.8440777097652914</v>
      </c>
      <c r="I30" s="109">
        <f t="shared" si="0"/>
        <v>12.186104594990743</v>
      </c>
      <c r="J30" s="109">
        <f t="shared" si="1"/>
        <v>20.52187008846591</v>
      </c>
      <c r="K30" s="109">
        <f t="shared" si="2"/>
        <v>13.610360567345218</v>
      </c>
      <c r="L30" s="109">
        <f t="shared" si="3"/>
        <v>-55.989344260377038</v>
      </c>
      <c r="N30" s="109"/>
      <c r="O30" s="109"/>
      <c r="P30" s="109"/>
      <c r="Q30" s="109"/>
      <c r="R30" s="109"/>
    </row>
    <row r="31" spans="1:18" ht="15" customHeight="1" x14ac:dyDescent="0.2">
      <c r="A31" s="108" t="s">
        <v>39</v>
      </c>
      <c r="B31" s="112">
        <v>392931.665018</v>
      </c>
      <c r="C31" s="112">
        <v>314757.33109500003</v>
      </c>
      <c r="D31" s="112">
        <v>346882.01409900002</v>
      </c>
      <c r="E31" s="112">
        <v>739813.67911699996</v>
      </c>
      <c r="F31" s="112">
        <v>46049.650918999992</v>
      </c>
      <c r="G31" s="112"/>
      <c r="H31" s="109">
        <f>(B31-B25)/B25*100</f>
        <v>7.2989852542472891</v>
      </c>
      <c r="I31" s="109">
        <f t="shared" si="0"/>
        <v>8.8390751490345192</v>
      </c>
      <c r="J31" s="109">
        <f t="shared" si="1"/>
        <v>5.3331734144791474</v>
      </c>
      <c r="K31" s="109">
        <f t="shared" si="2"/>
        <v>6.368203147669214</v>
      </c>
      <c r="L31" s="109">
        <f t="shared" si="3"/>
        <v>24.850871516034026</v>
      </c>
      <c r="N31" s="109"/>
      <c r="O31" s="109"/>
      <c r="P31" s="109"/>
      <c r="Q31" s="109"/>
      <c r="R31" s="109"/>
    </row>
    <row r="32" spans="1:18" ht="9.75" customHeight="1" x14ac:dyDescent="0.2">
      <c r="A32" s="108"/>
      <c r="B32" s="112"/>
      <c r="C32" s="112"/>
      <c r="D32" s="112"/>
      <c r="E32" s="112"/>
      <c r="F32" s="112"/>
      <c r="G32" s="112"/>
      <c r="H32" s="109"/>
      <c r="I32" s="109"/>
      <c r="J32" s="109"/>
      <c r="K32" s="109"/>
      <c r="L32" s="109"/>
    </row>
    <row r="33" spans="1:18" ht="15" customHeight="1" x14ac:dyDescent="0.2">
      <c r="A33" s="32">
        <v>2025</v>
      </c>
      <c r="B33" s="33"/>
      <c r="C33" s="33"/>
      <c r="D33" s="33"/>
      <c r="E33" s="33"/>
      <c r="F33" s="33"/>
      <c r="G33" s="34"/>
      <c r="H33" s="34"/>
      <c r="I33" s="34"/>
      <c r="J33" s="34"/>
      <c r="K33" s="34"/>
      <c r="L33" s="34"/>
    </row>
    <row r="34" spans="1:18" ht="15" customHeight="1" x14ac:dyDescent="0.2">
      <c r="A34" s="108" t="s">
        <v>36</v>
      </c>
      <c r="B34" s="112">
        <v>378359.48745400005</v>
      </c>
      <c r="C34" s="112">
        <v>304338.388798</v>
      </c>
      <c r="D34" s="112">
        <v>337314.872141</v>
      </c>
      <c r="E34" s="112">
        <v>715674.35959500005</v>
      </c>
      <c r="F34" s="112">
        <v>41044.615313000017</v>
      </c>
      <c r="G34" s="112"/>
      <c r="H34" s="109">
        <f t="shared" ref="H34:L35" si="4">(B34-B28)/B28*100</f>
        <v>4.2905077889238363</v>
      </c>
      <c r="I34" s="109">
        <f t="shared" si="4"/>
        <v>4.5773059695153409</v>
      </c>
      <c r="J34" s="109">
        <f t="shared" si="4"/>
        <v>2.7773887038007148</v>
      </c>
      <c r="K34" s="109">
        <f t="shared" si="4"/>
        <v>3.5718250891368895</v>
      </c>
      <c r="L34" s="109">
        <f t="shared" si="4"/>
        <v>18.645618055988219</v>
      </c>
      <c r="N34" s="96"/>
      <c r="O34" s="96"/>
      <c r="P34" s="96"/>
      <c r="Q34" s="96"/>
      <c r="R34" s="96"/>
    </row>
    <row r="35" spans="1:18" ht="15" customHeight="1" x14ac:dyDescent="0.2">
      <c r="A35" s="108" t="s">
        <v>37</v>
      </c>
      <c r="B35" s="112">
        <v>381666.70869999996</v>
      </c>
      <c r="C35" s="112">
        <v>295881.78213099996</v>
      </c>
      <c r="D35" s="112">
        <v>367372.375283</v>
      </c>
      <c r="E35" s="112">
        <v>749039.08398300002</v>
      </c>
      <c r="F35" s="112">
        <v>14294.333416999987</v>
      </c>
      <c r="G35" s="112"/>
      <c r="H35" s="109">
        <f t="shared" si="4"/>
        <v>3.3380737047525617</v>
      </c>
      <c r="I35" s="109">
        <f t="shared" si="4"/>
        <v>-0.89731447953063748</v>
      </c>
      <c r="J35" s="109">
        <f t="shared" si="4"/>
        <v>9.0415196716509758</v>
      </c>
      <c r="K35" s="109">
        <f t="shared" si="4"/>
        <v>6.0588598477757296</v>
      </c>
      <c r="L35" s="109">
        <f t="shared" si="4"/>
        <v>-55.918957027496042</v>
      </c>
      <c r="N35" s="96"/>
      <c r="O35" s="96"/>
      <c r="P35" s="96"/>
      <c r="Q35" s="96"/>
      <c r="R35" s="96"/>
    </row>
    <row r="36" spans="1:18" ht="15" customHeight="1" x14ac:dyDescent="0.2">
      <c r="A36" s="108" t="s">
        <v>38</v>
      </c>
      <c r="B36" s="112">
        <v>410407.34786899993</v>
      </c>
      <c r="C36" s="112">
        <v>310914.98510699999</v>
      </c>
      <c r="D36" s="112">
        <v>359722.28208999999</v>
      </c>
      <c r="E36" s="112">
        <v>770129.62995899993</v>
      </c>
      <c r="F36" s="112">
        <v>50685.065778999982</v>
      </c>
      <c r="G36" s="112"/>
      <c r="H36" s="109">
        <f t="shared" ref="H36" si="5">(B36-B30)/B30*100</f>
        <v>6.8137261630206973</v>
      </c>
      <c r="I36" s="109">
        <f t="shared" ref="I36" si="6">(C36-C30)/C30*100</f>
        <v>-0.25946772873450236</v>
      </c>
      <c r="J36" s="109">
        <f t="shared" ref="J36" si="7">(D36-D30)/D30*100</f>
        <v>0.41224681680194508</v>
      </c>
      <c r="K36" s="109">
        <f t="shared" ref="K36" si="8">(E36-E30)/E30*100</f>
        <v>3.7249916599994539</v>
      </c>
      <c r="L36" s="109">
        <f t="shared" ref="L36" si="9">(F36-F30)/F30*100</f>
        <v>95.079607601725471</v>
      </c>
      <c r="N36" s="96"/>
      <c r="O36" s="96"/>
      <c r="P36" s="96"/>
      <c r="Q36" s="96"/>
      <c r="R36" s="96"/>
    </row>
    <row r="37" spans="1:18" ht="15" customHeight="1" x14ac:dyDescent="0.2">
      <c r="A37" s="108" t="s">
        <v>39</v>
      </c>
      <c r="B37" s="112">
        <v>436216.86840400007</v>
      </c>
      <c r="C37" s="112">
        <v>329129.85766899999</v>
      </c>
      <c r="D37" s="112">
        <v>390437.58073399996</v>
      </c>
      <c r="E37" s="112">
        <v>826654.44913800003</v>
      </c>
      <c r="F37" s="112">
        <v>45779.28767000002</v>
      </c>
      <c r="G37" s="24"/>
      <c r="H37" s="109">
        <f>(B37-B31)/B31*100</f>
        <v>11.015962122578539</v>
      </c>
      <c r="I37" s="109">
        <f t="shared" ref="I37" si="10">(C37-C31)/C31*100</f>
        <v>4.5662245654453226</v>
      </c>
      <c r="J37" s="109">
        <f t="shared" ref="J37" si="11">(D37-D31)/D31*100</f>
        <v>12.556305851755459</v>
      </c>
      <c r="K37" s="109">
        <f t="shared" ref="K37" si="12">(E37-E31)/E31*100</f>
        <v>11.738194693108179</v>
      </c>
      <c r="L37" s="109">
        <f t="shared" ref="L37" si="13">(F37-F31)/F31*100</f>
        <v>-0.58711248316634124</v>
      </c>
      <c r="N37" s="96"/>
      <c r="O37" s="96"/>
      <c r="P37" s="96"/>
      <c r="Q37" s="96"/>
      <c r="R37" s="96"/>
    </row>
    <row r="38" spans="1:18" ht="9.75" customHeight="1" x14ac:dyDescent="0.2">
      <c r="A38" s="108"/>
      <c r="B38" s="112"/>
      <c r="C38" s="112"/>
      <c r="D38" s="112"/>
      <c r="E38" s="112"/>
      <c r="F38" s="112"/>
      <c r="G38" s="112"/>
      <c r="H38" s="109"/>
      <c r="I38" s="109"/>
      <c r="J38" s="109"/>
      <c r="K38" s="109"/>
      <c r="L38" s="109"/>
    </row>
    <row r="39" spans="1:18" ht="15" customHeight="1" x14ac:dyDescent="0.2">
      <c r="A39" s="32" t="s">
        <v>132</v>
      </c>
      <c r="B39" s="33"/>
      <c r="C39" s="33"/>
      <c r="D39" s="33"/>
      <c r="E39" s="33"/>
      <c r="F39" s="33"/>
      <c r="G39" s="34"/>
      <c r="H39" s="34"/>
      <c r="I39" s="34"/>
      <c r="J39" s="34"/>
      <c r="K39" s="34"/>
      <c r="L39" s="34"/>
    </row>
    <row r="40" spans="1:18" ht="15" customHeight="1" x14ac:dyDescent="0.2">
      <c r="A40" s="103" t="s">
        <v>40</v>
      </c>
      <c r="B40" s="112">
        <v>111060.00939799999</v>
      </c>
      <c r="C40" s="112">
        <v>91390.607028999992</v>
      </c>
      <c r="D40" s="112">
        <v>92822.474442999999</v>
      </c>
      <c r="E40" s="112">
        <v>203882.48384100001</v>
      </c>
      <c r="F40" s="112">
        <v>18237.534954999996</v>
      </c>
      <c r="G40" s="112"/>
      <c r="H40" s="109">
        <v>23.844797633476635</v>
      </c>
      <c r="I40" s="109">
        <v>26.563956131346721</v>
      </c>
      <c r="J40" s="109">
        <v>27.053650175175996</v>
      </c>
      <c r="K40" s="109">
        <v>25.285373756514655</v>
      </c>
      <c r="L40" s="109">
        <v>9.7386267948785257</v>
      </c>
    </row>
    <row r="41" spans="1:18" ht="15" customHeight="1" x14ac:dyDescent="0.2">
      <c r="A41" s="103" t="s">
        <v>41</v>
      </c>
      <c r="B41" s="112">
        <v>101741.736349</v>
      </c>
      <c r="C41" s="112">
        <v>83898.871218999993</v>
      </c>
      <c r="D41" s="112">
        <v>82589.281335000007</v>
      </c>
      <c r="E41" s="112">
        <v>184331.01768400002</v>
      </c>
      <c r="F41" s="112">
        <v>19152.455013999992</v>
      </c>
      <c r="G41" s="112"/>
      <c r="H41" s="109">
        <v>15.873280158207073</v>
      </c>
      <c r="I41" s="109">
        <v>16.991308493967257</v>
      </c>
      <c r="J41" s="109">
        <v>18.52636215527874</v>
      </c>
      <c r="K41" s="109">
        <v>17.047155138527451</v>
      </c>
      <c r="L41" s="109">
        <v>5.6732807952020288</v>
      </c>
    </row>
    <row r="42" spans="1:18" ht="15" customHeight="1" x14ac:dyDescent="0.2">
      <c r="A42" s="103" t="s">
        <v>42</v>
      </c>
      <c r="B42" s="112">
        <v>131488.11575</v>
      </c>
      <c r="C42" s="112">
        <v>106930.396205</v>
      </c>
      <c r="D42" s="112">
        <v>105244.068249</v>
      </c>
      <c r="E42" s="112">
        <v>236732.183999</v>
      </c>
      <c r="F42" s="112">
        <v>26244.047500999994</v>
      </c>
      <c r="G42" s="112"/>
      <c r="H42" s="109">
        <v>24.955289871458948</v>
      </c>
      <c r="I42" s="109">
        <v>22.370518875425972</v>
      </c>
      <c r="J42" s="109">
        <v>30.144432641425738</v>
      </c>
      <c r="K42" s="109">
        <v>27.210216101134233</v>
      </c>
      <c r="L42" s="109">
        <v>7.7297620541802923</v>
      </c>
    </row>
    <row r="43" spans="1:18" ht="15" customHeight="1" x14ac:dyDescent="0.2">
      <c r="A43" s="103" t="s">
        <v>43</v>
      </c>
      <c r="B43" s="112">
        <v>127482.872603</v>
      </c>
      <c r="C43" s="112">
        <v>103415.757575</v>
      </c>
      <c r="D43" s="112">
        <v>104107.46582700001</v>
      </c>
      <c r="E43" s="112">
        <v>231590.33843</v>
      </c>
      <c r="F43" s="112">
        <v>23375.406775999989</v>
      </c>
      <c r="G43" s="103"/>
      <c r="H43" s="109">
        <v>20.687096971318564</v>
      </c>
      <c r="I43" s="109">
        <v>21.559072154862243</v>
      </c>
      <c r="J43" s="109">
        <v>22.058361572281765</v>
      </c>
      <c r="K43" s="109">
        <v>21.299693979973849</v>
      </c>
      <c r="L43" s="113">
        <v>14.936229331721758</v>
      </c>
    </row>
    <row r="44" spans="1:18" ht="15" customHeight="1" x14ac:dyDescent="0.2">
      <c r="A44" s="103" t="s">
        <v>44</v>
      </c>
      <c r="B44" s="112">
        <v>120589.64189</v>
      </c>
      <c r="C44" s="112">
        <v>96240.941128999984</v>
      </c>
      <c r="D44" s="112">
        <v>107791.338885</v>
      </c>
      <c r="E44" s="112">
        <v>228380.980775</v>
      </c>
      <c r="F44" s="112">
        <v>12798.303004999994</v>
      </c>
      <c r="G44" s="103"/>
      <c r="H44" s="109">
        <v>30.525932447262587</v>
      </c>
      <c r="I44" s="109">
        <v>22.099374836760134</v>
      </c>
      <c r="J44" s="109">
        <v>37.258456263572029</v>
      </c>
      <c r="K44" s="109">
        <v>33.619302825215598</v>
      </c>
      <c r="L44" s="109">
        <v>-7.6324334918338179</v>
      </c>
    </row>
    <row r="45" spans="1:18" ht="15" customHeight="1" x14ac:dyDescent="0.2">
      <c r="A45" s="103" t="s">
        <v>45</v>
      </c>
      <c r="B45" s="112">
        <v>144275.465344</v>
      </c>
      <c r="C45" s="112">
        <v>110621.55943000001</v>
      </c>
      <c r="D45" s="112">
        <v>121093.513037</v>
      </c>
      <c r="E45" s="112">
        <v>265368.97838099999</v>
      </c>
      <c r="F45" s="112">
        <v>23181.952307</v>
      </c>
      <c r="G45" s="103"/>
      <c r="H45" s="109">
        <v>36.99178575444337</v>
      </c>
      <c r="I45" s="109">
        <v>30.660003245451634</v>
      </c>
      <c r="J45" s="109">
        <v>45.514870549863303</v>
      </c>
      <c r="K45" s="109">
        <v>40.753798672938061</v>
      </c>
      <c r="L45" s="109">
        <v>4.8976287127345728</v>
      </c>
    </row>
    <row r="46" spans="1:18" ht="15" customHeight="1" x14ac:dyDescent="0.2">
      <c r="A46" s="103" t="s">
        <v>46</v>
      </c>
      <c r="B46" s="112">
        <v>134325.516668</v>
      </c>
      <c r="C46" s="112">
        <v>102359.09190499999</v>
      </c>
      <c r="D46" s="112">
        <v>118486.734147</v>
      </c>
      <c r="E46" s="112">
        <v>252812.25081499998</v>
      </c>
      <c r="F46" s="112">
        <v>15838.782521000001</v>
      </c>
      <c r="G46" s="103"/>
      <c r="H46" s="109">
        <v>38.302465678175309</v>
      </c>
      <c r="I46" s="109">
        <v>33.764303711898222</v>
      </c>
      <c r="J46" s="109">
        <v>41.791363512138823</v>
      </c>
      <c r="K46" s="109">
        <v>39.915997219279937</v>
      </c>
      <c r="L46" s="109">
        <v>16.802467449995433</v>
      </c>
    </row>
    <row r="47" spans="1:18" ht="15" customHeight="1" x14ac:dyDescent="0.2">
      <c r="A47" s="103" t="s">
        <v>47</v>
      </c>
      <c r="B47" s="112">
        <v>141518.88425100001</v>
      </c>
      <c r="C47" s="112">
        <v>106661.33740999999</v>
      </c>
      <c r="D47" s="112">
        <v>124231.33867300001</v>
      </c>
      <c r="E47" s="112">
        <v>265750.222924</v>
      </c>
      <c r="F47" s="112">
        <v>17287.545578000005</v>
      </c>
      <c r="G47" s="103"/>
      <c r="H47" s="109">
        <v>48.374733564609322</v>
      </c>
      <c r="I47" s="109">
        <v>35.061271387999462</v>
      </c>
      <c r="J47" s="109">
        <v>67.326150725706384</v>
      </c>
      <c r="K47" s="109">
        <v>56.669816517416074</v>
      </c>
      <c r="L47" s="109">
        <v>-18.201653450312939</v>
      </c>
    </row>
    <row r="48" spans="1:18" ht="15" customHeight="1" x14ac:dyDescent="0.2">
      <c r="A48" s="103" t="s">
        <v>48</v>
      </c>
      <c r="B48" s="112">
        <v>144249.61988400001</v>
      </c>
      <c r="C48" s="112">
        <v>110446.378524</v>
      </c>
      <c r="D48" s="112">
        <v>112410.39597699999</v>
      </c>
      <c r="E48" s="112">
        <v>256660.01586099999</v>
      </c>
      <c r="F48" s="112">
        <v>31839.223907000021</v>
      </c>
      <c r="G48" s="103"/>
      <c r="H48" s="109">
        <v>30.092384141377053</v>
      </c>
      <c r="I48" s="109">
        <v>25.809748183461728</v>
      </c>
      <c r="J48" s="109">
        <v>32.794057036750544</v>
      </c>
      <c r="K48" s="109">
        <v>31.261994989887569</v>
      </c>
      <c r="L48" s="109">
        <v>21.374228588521458</v>
      </c>
    </row>
    <row r="49" spans="1:12" ht="15" customHeight="1" x14ac:dyDescent="0.2">
      <c r="A49" s="103" t="s">
        <v>49</v>
      </c>
      <c r="B49" s="112">
        <v>131977.237731</v>
      </c>
      <c r="C49" s="112">
        <v>101552.431839</v>
      </c>
      <c r="D49" s="112">
        <v>113518.137284</v>
      </c>
      <c r="E49" s="112">
        <v>245495.375015</v>
      </c>
      <c r="F49" s="112">
        <v>18459.100447000004</v>
      </c>
      <c r="G49" s="103"/>
      <c r="H49" s="109">
        <v>15.275924684630427</v>
      </c>
      <c r="I49" s="109">
        <v>11.134401439733912</v>
      </c>
      <c r="J49" s="109">
        <v>29.136632463519174</v>
      </c>
      <c r="K49" s="109">
        <v>21.296035686849422</v>
      </c>
      <c r="L49" s="109">
        <v>-30.559643255143946</v>
      </c>
    </row>
    <row r="50" spans="1:12" ht="15" customHeight="1" x14ac:dyDescent="0.2">
      <c r="A50" s="103" t="s">
        <v>50</v>
      </c>
      <c r="B50" s="112">
        <v>129693.918792</v>
      </c>
      <c r="C50" s="112">
        <v>103512.51386900002</v>
      </c>
      <c r="D50" s="112">
        <v>107890.405297</v>
      </c>
      <c r="E50" s="112">
        <v>237584.324089</v>
      </c>
      <c r="F50" s="112">
        <v>21803.513494999992</v>
      </c>
      <c r="G50" s="103"/>
      <c r="H50" s="109">
        <v>15.108957462332709</v>
      </c>
      <c r="I50" s="109">
        <v>9.8617238790357913</v>
      </c>
      <c r="J50" s="109">
        <v>15.534590049252531</v>
      </c>
      <c r="K50" s="109">
        <v>15.301853885796756</v>
      </c>
      <c r="L50" s="109">
        <v>13.048125646069813</v>
      </c>
    </row>
    <row r="51" spans="1:12" ht="15" customHeight="1" x14ac:dyDescent="0.2">
      <c r="A51" s="103" t="s">
        <v>51</v>
      </c>
      <c r="B51" s="112">
        <v>131606.255974</v>
      </c>
      <c r="C51" s="112">
        <v>105004.140136</v>
      </c>
      <c r="D51" s="112">
        <v>103626.239002</v>
      </c>
      <c r="E51" s="112">
        <v>235232.49497599999</v>
      </c>
      <c r="F51" s="112">
        <v>27980.016971999998</v>
      </c>
      <c r="G51" s="103"/>
      <c r="H51" s="109">
        <v>5.7650529224131866</v>
      </c>
      <c r="I51" s="109">
        <v>1.6950196081564057</v>
      </c>
      <c r="J51" s="109">
        <v>11.487793783682431</v>
      </c>
      <c r="K51" s="109">
        <v>8.2120001599250543</v>
      </c>
      <c r="L51" s="109">
        <v>-11.129808627157166</v>
      </c>
    </row>
    <row r="52" spans="1:12" ht="9.9499999999999993" customHeight="1" x14ac:dyDescent="0.2">
      <c r="A52" s="103"/>
      <c r="B52" s="112"/>
      <c r="C52" s="112"/>
      <c r="D52" s="112"/>
      <c r="E52" s="107"/>
      <c r="F52" s="107"/>
      <c r="G52" s="103"/>
      <c r="H52" s="109"/>
      <c r="I52" s="109"/>
      <c r="J52" s="109"/>
      <c r="K52" s="109"/>
      <c r="L52" s="109"/>
    </row>
    <row r="53" spans="1:12" ht="15" customHeight="1" x14ac:dyDescent="0.2">
      <c r="A53" s="32">
        <v>2023</v>
      </c>
      <c r="B53" s="33"/>
      <c r="C53" s="33"/>
      <c r="D53" s="33"/>
      <c r="E53" s="33"/>
      <c r="F53" s="33"/>
      <c r="G53" s="34"/>
      <c r="H53" s="34"/>
      <c r="I53" s="34"/>
      <c r="J53" s="34"/>
      <c r="K53" s="34"/>
      <c r="L53" s="34"/>
    </row>
    <row r="54" spans="1:12" ht="15" customHeight="1" x14ac:dyDescent="0.2">
      <c r="A54" s="103" t="s">
        <v>40</v>
      </c>
      <c r="B54" s="112">
        <v>112665.503447</v>
      </c>
      <c r="C54" s="112">
        <v>86053.172638000004</v>
      </c>
      <c r="D54" s="112">
        <v>94508.322193999993</v>
      </c>
      <c r="E54" s="112">
        <v>207173.825641</v>
      </c>
      <c r="F54" s="112">
        <v>18157.181253000002</v>
      </c>
      <c r="G54" s="103"/>
      <c r="H54" s="109">
        <f>(B54-B40)/B40*100</f>
        <v>1.4456095021984692</v>
      </c>
      <c r="I54" s="109">
        <v>-5.8513924601716258</v>
      </c>
      <c r="J54" s="109">
        <f t="shared" ref="J54:L58" si="14">(D54-D40)/D40*100</f>
        <v>1.8162064318111144</v>
      </c>
      <c r="K54" s="109">
        <f t="shared" si="14"/>
        <v>1.6143327950461817</v>
      </c>
      <c r="L54" s="109">
        <f t="shared" si="14"/>
        <v>-0.44059519117172868</v>
      </c>
    </row>
    <row r="55" spans="1:12" ht="15" customHeight="1" x14ac:dyDescent="0.2">
      <c r="A55" s="103" t="s">
        <v>41</v>
      </c>
      <c r="B55" s="112">
        <v>112682.12675900001</v>
      </c>
      <c r="C55" s="112">
        <v>87854.017988000007</v>
      </c>
      <c r="D55" s="112">
        <v>92702.965465000001</v>
      </c>
      <c r="E55" s="112">
        <v>205385.09222400002</v>
      </c>
      <c r="F55" s="112">
        <v>19979.161294000005</v>
      </c>
      <c r="G55" s="103"/>
      <c r="H55" s="109">
        <f>(B55-B41)/B41*100</f>
        <v>10.753099762787308</v>
      </c>
      <c r="I55" s="109">
        <f>(C55-C41)/C41*100</f>
        <v>4.7141835301644903</v>
      </c>
      <c r="J55" s="109">
        <f t="shared" si="14"/>
        <v>12.245758731059423</v>
      </c>
      <c r="K55" s="109">
        <f t="shared" si="14"/>
        <v>11.42188374183077</v>
      </c>
      <c r="L55" s="109">
        <f t="shared" si="14"/>
        <v>4.3164507077328222</v>
      </c>
    </row>
    <row r="56" spans="1:12" ht="15" customHeight="1" x14ac:dyDescent="0.2">
      <c r="A56" s="103" t="s">
        <v>42</v>
      </c>
      <c r="B56" s="112">
        <v>129744.831494</v>
      </c>
      <c r="C56" s="112">
        <v>102539.303879</v>
      </c>
      <c r="D56" s="112">
        <v>104468.65412200001</v>
      </c>
      <c r="E56" s="112">
        <v>234213.48561600002</v>
      </c>
      <c r="F56" s="112">
        <v>25276.177371999991</v>
      </c>
      <c r="G56" s="103"/>
      <c r="H56" s="109">
        <f>(B56-B42)/B42*100</f>
        <v>-1.3258112689929538</v>
      </c>
      <c r="I56" s="109">
        <f>(C56-C42)/C42*100</f>
        <v>-4.1064958906368227</v>
      </c>
      <c r="J56" s="109">
        <f t="shared" si="14"/>
        <v>-0.73677703636980418</v>
      </c>
      <c r="K56" s="109">
        <f t="shared" si="14"/>
        <v>-1.063944217661009</v>
      </c>
      <c r="L56" s="109">
        <f t="shared" si="14"/>
        <v>-3.6879605897799235</v>
      </c>
    </row>
    <row r="57" spans="1:12" ht="15" customHeight="1" x14ac:dyDescent="0.2">
      <c r="A57" s="103" t="s">
        <v>43</v>
      </c>
      <c r="B57" s="112">
        <v>105165.660262</v>
      </c>
      <c r="C57" s="112">
        <v>80176.111573999995</v>
      </c>
      <c r="D57" s="112">
        <v>93820.563188</v>
      </c>
      <c r="E57" s="112">
        <v>198986.22344999999</v>
      </c>
      <c r="F57" s="112">
        <v>11345.097074000005</v>
      </c>
      <c r="G57" s="103"/>
      <c r="H57" s="109">
        <f>(B57-B43)/B43*100</f>
        <v>-17.50604758530897</v>
      </c>
      <c r="I57" s="109">
        <f>(C57-C43)/C43*100</f>
        <v>-22.472055077434366</v>
      </c>
      <c r="J57" s="109">
        <f t="shared" si="14"/>
        <v>-9.8810422069961898</v>
      </c>
      <c r="K57" s="109">
        <f t="shared" si="14"/>
        <v>-14.078357154719933</v>
      </c>
      <c r="L57" s="109">
        <f t="shared" si="14"/>
        <v>-51.465669955107472</v>
      </c>
    </row>
    <row r="58" spans="1:12" ht="15" customHeight="1" x14ac:dyDescent="0.2">
      <c r="A58" s="103" t="s">
        <v>44</v>
      </c>
      <c r="B58" s="112">
        <v>119515.77106100001</v>
      </c>
      <c r="C58" s="112">
        <v>93622.857315999994</v>
      </c>
      <c r="D58" s="112">
        <v>104104.705103</v>
      </c>
      <c r="E58" s="112">
        <v>223620.47616399999</v>
      </c>
      <c r="F58" s="112">
        <v>15411.065958000007</v>
      </c>
      <c r="G58" s="103"/>
      <c r="H58" s="109">
        <f>(B58-B44)/B44*100</f>
        <v>-0.8905166415367255</v>
      </c>
      <c r="I58" s="109">
        <f>(C58-C44)/C44*100</f>
        <v>-2.7203431120761254</v>
      </c>
      <c r="J58" s="109">
        <f t="shared" si="14"/>
        <v>-3.4201577048163263</v>
      </c>
      <c r="K58" s="109">
        <f t="shared" si="14"/>
        <v>-2.0844575563365502</v>
      </c>
      <c r="L58" s="109">
        <f t="shared" si="14"/>
        <v>20.414917133773653</v>
      </c>
    </row>
    <row r="59" spans="1:12" ht="15" customHeight="1" x14ac:dyDescent="0.2">
      <c r="A59" s="103" t="s">
        <v>45</v>
      </c>
      <c r="B59" s="112">
        <v>123941.95875600001</v>
      </c>
      <c r="C59" s="112">
        <v>93760.989696000004</v>
      </c>
      <c r="D59" s="112">
        <v>94874.801835999999</v>
      </c>
      <c r="E59" s="112">
        <v>218816.76059200001</v>
      </c>
      <c r="F59" s="112">
        <v>29067.156920000009</v>
      </c>
      <c r="G59" s="103"/>
      <c r="H59" s="109">
        <f t="shared" ref="H59:H65" si="15">(B59-B45)/B45*100</f>
        <v>-14.093530413863679</v>
      </c>
      <c r="I59" s="109">
        <f t="shared" ref="I59:I65" si="16">(C59-C45)/C45*100</f>
        <v>-15.241667013986698</v>
      </c>
      <c r="J59" s="109">
        <f t="shared" ref="J59:J65" si="17">(D59-D45)/D45*100</f>
        <v>-21.651623231864534</v>
      </c>
      <c r="K59" s="109">
        <f t="shared" ref="K59:K65" si="18">(E59-E45)/E45*100</f>
        <v>-17.542449035683163</v>
      </c>
      <c r="L59" s="109">
        <f t="shared" ref="L59:L65" si="19">(F59-F45)/F45*100</f>
        <v>25.387010270152778</v>
      </c>
    </row>
    <row r="60" spans="1:12" ht="15" customHeight="1" x14ac:dyDescent="0.2">
      <c r="A60" s="103" t="s">
        <v>46</v>
      </c>
      <c r="B60" s="112">
        <v>116765.36466200001</v>
      </c>
      <c r="C60" s="112">
        <v>89039.854288000002</v>
      </c>
      <c r="D60" s="112">
        <v>99458.206325000006</v>
      </c>
      <c r="E60" s="112">
        <v>216223.57098700001</v>
      </c>
      <c r="F60" s="112">
        <v>17307.158337000001</v>
      </c>
      <c r="G60" s="103"/>
      <c r="H60" s="109">
        <f t="shared" si="15"/>
        <v>-13.072834143196932</v>
      </c>
      <c r="I60" s="109">
        <f t="shared" si="16"/>
        <v>-13.012266296150463</v>
      </c>
      <c r="J60" s="109">
        <f t="shared" si="17"/>
        <v>-16.059627230836103</v>
      </c>
      <c r="K60" s="109">
        <f t="shared" si="18"/>
        <v>-14.47266883232427</v>
      </c>
      <c r="L60" s="109">
        <f t="shared" si="19"/>
        <v>9.2707619039098468</v>
      </c>
    </row>
    <row r="61" spans="1:12" ht="15" customHeight="1" x14ac:dyDescent="0.2">
      <c r="A61" s="103" t="s">
        <v>47</v>
      </c>
      <c r="B61" s="112">
        <v>115180.797911</v>
      </c>
      <c r="C61" s="112">
        <v>92098.632293000002</v>
      </c>
      <c r="D61" s="112">
        <v>97850.425300000003</v>
      </c>
      <c r="E61" s="112">
        <v>213031.223211</v>
      </c>
      <c r="F61" s="112">
        <v>17330.372610999999</v>
      </c>
      <c r="G61" s="103"/>
      <c r="H61" s="109">
        <f t="shared" si="15"/>
        <v>-18.611004799392276</v>
      </c>
      <c r="I61" s="109">
        <f t="shared" si="16"/>
        <v>-13.653218186287875</v>
      </c>
      <c r="J61" s="109">
        <f t="shared" si="17"/>
        <v>-21.235312808179163</v>
      </c>
      <c r="K61" s="109">
        <f t="shared" si="18"/>
        <v>-19.837800748741696</v>
      </c>
      <c r="L61" s="109">
        <f t="shared" si="19"/>
        <v>0.24773344953314519</v>
      </c>
    </row>
    <row r="62" spans="1:12" ht="15" customHeight="1" x14ac:dyDescent="0.2">
      <c r="A62" s="103" t="s">
        <v>48</v>
      </c>
      <c r="B62" s="112">
        <v>124334.098167</v>
      </c>
      <c r="C62" s="112">
        <v>96724.631062999993</v>
      </c>
      <c r="D62" s="112">
        <v>99936.529322999995</v>
      </c>
      <c r="E62" s="112">
        <v>224270.62748999998</v>
      </c>
      <c r="F62" s="112">
        <v>24397.568844000009</v>
      </c>
      <c r="G62" s="103"/>
      <c r="H62" s="109">
        <f t="shared" si="15"/>
        <v>-13.80629060445033</v>
      </c>
      <c r="I62" s="109">
        <f t="shared" si="16"/>
        <v>-12.423899854732014</v>
      </c>
      <c r="J62" s="109">
        <f t="shared" si="17"/>
        <v>-11.096719787867524</v>
      </c>
      <c r="K62" s="109">
        <f t="shared" si="18"/>
        <v>-12.619569223646121</v>
      </c>
      <c r="L62" s="109">
        <f t="shared" si="19"/>
        <v>-23.372601935073945</v>
      </c>
    </row>
    <row r="63" spans="1:12" ht="15" customHeight="1" x14ac:dyDescent="0.2">
      <c r="A63" s="103" t="s">
        <v>49</v>
      </c>
      <c r="B63" s="112">
        <v>126151.698556</v>
      </c>
      <c r="C63" s="112">
        <v>96392.111992999999</v>
      </c>
      <c r="D63" s="112">
        <v>113187.27726800001</v>
      </c>
      <c r="E63" s="112">
        <v>239338.97582400002</v>
      </c>
      <c r="F63" s="112">
        <v>12964.421287999998</v>
      </c>
      <c r="G63" s="103"/>
      <c r="H63" s="109">
        <f t="shared" si="15"/>
        <v>-4.4140484186172984</v>
      </c>
      <c r="I63" s="109">
        <f t="shared" si="16"/>
        <v>-5.0814340459922294</v>
      </c>
      <c r="J63" s="109">
        <f t="shared" si="17"/>
        <v>-0.29146004675204013</v>
      </c>
      <c r="K63" s="109">
        <f t="shared" si="18"/>
        <v>-2.5077454883310177</v>
      </c>
      <c r="L63" s="109">
        <f t="shared" si="19"/>
        <v>-29.766776418907288</v>
      </c>
    </row>
    <row r="64" spans="1:12" ht="15" customHeight="1" x14ac:dyDescent="0.2">
      <c r="A64" s="103" t="s">
        <v>50</v>
      </c>
      <c r="B64" s="112">
        <v>121603.985323</v>
      </c>
      <c r="C64" s="112">
        <v>95539.674832000004</v>
      </c>
      <c r="D64" s="112">
        <v>109500.98892800001</v>
      </c>
      <c r="E64" s="112">
        <v>231104.97425100001</v>
      </c>
      <c r="F64" s="112">
        <v>12102.996394999995</v>
      </c>
      <c r="G64" s="103"/>
      <c r="H64" s="109">
        <f t="shared" si="15"/>
        <v>-6.2377122569443193</v>
      </c>
      <c r="I64" s="109">
        <f t="shared" si="16"/>
        <v>-7.7022948617497757</v>
      </c>
      <c r="J64" s="109">
        <f t="shared" si="17"/>
        <v>1.4927959780727462</v>
      </c>
      <c r="K64" s="109">
        <f t="shared" si="18"/>
        <v>-2.7271790185840734</v>
      </c>
      <c r="L64" s="109">
        <f t="shared" si="19"/>
        <v>-44.490614332522746</v>
      </c>
    </row>
    <row r="65" spans="1:18" ht="15" customHeight="1" x14ac:dyDescent="0.2">
      <c r="A65" s="103" t="s">
        <v>51</v>
      </c>
      <c r="B65" s="112">
        <v>118446.90796</v>
      </c>
      <c r="C65" s="112">
        <v>97263.367272000003</v>
      </c>
      <c r="D65" s="112">
        <v>106630.601597</v>
      </c>
      <c r="E65" s="112">
        <v>225077.50955700001</v>
      </c>
      <c r="F65" s="112">
        <v>11816.306362999996</v>
      </c>
      <c r="G65" s="103"/>
      <c r="H65" s="109">
        <f t="shared" si="15"/>
        <v>-9.999029238093172</v>
      </c>
      <c r="I65" s="109">
        <f t="shared" si="16"/>
        <v>-7.371873960373609</v>
      </c>
      <c r="J65" s="109">
        <f t="shared" si="17"/>
        <v>2.8992296004702189</v>
      </c>
      <c r="K65" s="109">
        <f t="shared" si="18"/>
        <v>-4.3169994094719168</v>
      </c>
      <c r="L65" s="109">
        <f t="shared" si="19"/>
        <v>-57.768766277644716</v>
      </c>
    </row>
    <row r="66" spans="1:18" ht="9.9499999999999993" customHeight="1" x14ac:dyDescent="0.2">
      <c r="A66" s="103"/>
      <c r="B66" s="112"/>
      <c r="C66" s="112"/>
      <c r="D66" s="112"/>
      <c r="E66" s="112"/>
      <c r="F66" s="112"/>
      <c r="G66" s="103"/>
      <c r="H66" s="103"/>
      <c r="I66" s="103"/>
      <c r="J66" s="103"/>
      <c r="K66" s="103"/>
      <c r="L66" s="103"/>
    </row>
    <row r="67" spans="1:18" ht="15" customHeight="1" x14ac:dyDescent="0.2">
      <c r="A67" s="32">
        <v>2024</v>
      </c>
      <c r="B67" s="33"/>
      <c r="C67" s="33"/>
      <c r="D67" s="33"/>
      <c r="E67" s="33"/>
      <c r="F67" s="33"/>
      <c r="G67" s="34"/>
      <c r="H67" s="34"/>
      <c r="I67" s="34"/>
      <c r="J67" s="34"/>
      <c r="K67" s="34"/>
      <c r="L67" s="34"/>
    </row>
    <row r="68" spans="1:18" ht="15" customHeight="1" x14ac:dyDescent="0.2">
      <c r="A68" s="103" t="s">
        <v>40</v>
      </c>
      <c r="B68" s="112">
        <v>122381.41701400001</v>
      </c>
      <c r="C68" s="112">
        <v>94760.159646</v>
      </c>
      <c r="D68" s="112">
        <v>112237.98906199999</v>
      </c>
      <c r="E68" s="112">
        <v>234619.40607600001</v>
      </c>
      <c r="F68" s="112">
        <v>10143.427952000013</v>
      </c>
      <c r="G68" s="103"/>
      <c r="H68" s="109">
        <f t="shared" ref="H68:H72" si="20">(B68-B54)/B54*100</f>
        <v>8.6236809580055382</v>
      </c>
      <c r="I68" s="109">
        <f t="shared" ref="I68:L70" si="21">(C68-C54)/C54*100</f>
        <v>10.118147583736036</v>
      </c>
      <c r="J68" s="109">
        <f t="shared" si="21"/>
        <v>18.759900140440326</v>
      </c>
      <c r="K68" s="109">
        <f t="shared" si="21"/>
        <v>13.247609996138667</v>
      </c>
      <c r="L68" s="109">
        <f t="shared" si="21"/>
        <v>-44.135448059571061</v>
      </c>
      <c r="N68" s="96"/>
      <c r="O68" s="96"/>
      <c r="P68" s="96"/>
      <c r="Q68" s="96"/>
      <c r="R68" s="96"/>
    </row>
    <row r="69" spans="1:18" ht="15" customHeight="1" x14ac:dyDescent="0.2">
      <c r="A69" s="103" t="s">
        <v>41</v>
      </c>
      <c r="B69" s="112">
        <v>111445.132959</v>
      </c>
      <c r="C69" s="112">
        <v>91682.737062</v>
      </c>
      <c r="D69" s="112">
        <v>100116.36493900001</v>
      </c>
      <c r="E69" s="112">
        <v>211561.497898</v>
      </c>
      <c r="F69" s="112">
        <v>11328.768019999989</v>
      </c>
      <c r="G69" s="103"/>
      <c r="H69" s="109">
        <f t="shared" si="20"/>
        <v>-1.0977728550026782</v>
      </c>
      <c r="I69" s="109">
        <f t="shared" si="21"/>
        <v>4.3580466342734132</v>
      </c>
      <c r="J69" s="109">
        <f t="shared" si="21"/>
        <v>7.9969388647000015</v>
      </c>
      <c r="K69" s="109">
        <f t="shared" si="21"/>
        <v>3.0072317358183818</v>
      </c>
      <c r="L69" s="109">
        <f t="shared" si="21"/>
        <v>-43.297079125127439</v>
      </c>
      <c r="N69" s="96"/>
      <c r="O69" s="96"/>
      <c r="P69" s="96"/>
      <c r="Q69" s="96"/>
      <c r="R69" s="96"/>
    </row>
    <row r="70" spans="1:18" ht="15" customHeight="1" x14ac:dyDescent="0.2">
      <c r="A70" s="103" t="s">
        <v>42</v>
      </c>
      <c r="B70" s="112">
        <v>128967.24159600001</v>
      </c>
      <c r="C70" s="112">
        <v>104574.725114</v>
      </c>
      <c r="D70" s="112">
        <v>115845.142401</v>
      </c>
      <c r="E70" s="112">
        <v>244812.383997</v>
      </c>
      <c r="F70" s="112">
        <v>13122.099195000003</v>
      </c>
      <c r="G70" s="103"/>
      <c r="H70" s="109">
        <f t="shared" si="20"/>
        <v>-0.59932244625555697</v>
      </c>
      <c r="I70" s="109">
        <f t="shared" si="21"/>
        <v>1.9850156554620955</v>
      </c>
      <c r="J70" s="109">
        <f t="shared" si="21"/>
        <v>10.889858182449991</v>
      </c>
      <c r="K70" s="109">
        <f t="shared" si="21"/>
        <v>4.5253151641221834</v>
      </c>
      <c r="L70" s="109">
        <f t="shared" si="21"/>
        <v>-48.085111914366543</v>
      </c>
      <c r="N70" s="96"/>
      <c r="O70" s="96"/>
      <c r="P70" s="96"/>
      <c r="Q70" s="96"/>
      <c r="R70" s="96"/>
    </row>
    <row r="71" spans="1:18" ht="15" customHeight="1" x14ac:dyDescent="0.2">
      <c r="A71" s="103" t="s">
        <v>43</v>
      </c>
      <c r="B71" s="112">
        <v>115155.15472200001</v>
      </c>
      <c r="C71" s="112">
        <v>92181.224682999993</v>
      </c>
      <c r="D71" s="112">
        <v>107087.740422</v>
      </c>
      <c r="E71" s="112">
        <v>222242.89514400001</v>
      </c>
      <c r="F71" s="112">
        <v>8067.414300000004</v>
      </c>
      <c r="G71" s="103"/>
      <c r="H71" s="109">
        <f t="shared" si="20"/>
        <v>9.4988178033714608</v>
      </c>
      <c r="I71" s="109">
        <f t="shared" ref="I71:I72" si="22">(C71-C57)/C57*100</f>
        <v>14.973428959472127</v>
      </c>
      <c r="J71" s="109">
        <f t="shared" ref="J71:J72" si="23">(D71-D57)/D57*100</f>
        <v>14.141012144016765</v>
      </c>
      <c r="K71" s="109">
        <f t="shared" ref="K71:K72" si="24">(E71-E57)/E57*100</f>
        <v>11.687578813637725</v>
      </c>
      <c r="L71" s="109">
        <f t="shared" ref="L71:L72" si="25">(F71-F57)/F57*100</f>
        <v>-28.890742429270105</v>
      </c>
      <c r="N71" s="96"/>
      <c r="O71" s="96"/>
      <c r="P71" s="96"/>
      <c r="Q71" s="96"/>
      <c r="R71" s="96"/>
    </row>
    <row r="72" spans="1:18" ht="15" customHeight="1" x14ac:dyDescent="0.2">
      <c r="A72" s="103" t="s">
        <v>44</v>
      </c>
      <c r="B72" s="112">
        <v>128099.507021</v>
      </c>
      <c r="C72" s="112">
        <v>105866.328112</v>
      </c>
      <c r="D72" s="112">
        <v>118082.514928</v>
      </c>
      <c r="E72" s="112">
        <v>246182.02194900002</v>
      </c>
      <c r="F72" s="112">
        <v>10016.992092999993</v>
      </c>
      <c r="G72" s="103"/>
      <c r="H72" s="109">
        <f t="shared" si="20"/>
        <v>7.1820947844773659</v>
      </c>
      <c r="I72" s="109">
        <f t="shared" si="22"/>
        <v>13.077437654648058</v>
      </c>
      <c r="J72" s="109">
        <f t="shared" si="23"/>
        <v>13.426684040044606</v>
      </c>
      <c r="K72" s="109">
        <f t="shared" si="24"/>
        <v>10.089212835972013</v>
      </c>
      <c r="L72" s="109">
        <f t="shared" si="25"/>
        <v>-35.001302828114277</v>
      </c>
      <c r="N72" s="96"/>
      <c r="O72" s="96"/>
      <c r="P72" s="96"/>
      <c r="Q72" s="96"/>
      <c r="R72" s="96"/>
    </row>
    <row r="73" spans="1:18" ht="15" customHeight="1" x14ac:dyDescent="0.2">
      <c r="A73" s="103" t="s">
        <v>45</v>
      </c>
      <c r="B73" s="112">
        <v>126083.274428</v>
      </c>
      <c r="C73" s="112">
        <v>100513.258728</v>
      </c>
      <c r="D73" s="112">
        <v>111740.28697299999</v>
      </c>
      <c r="E73" s="112">
        <v>237823.56140100001</v>
      </c>
      <c r="F73" s="112">
        <v>14342.98745500001</v>
      </c>
      <c r="G73" s="103"/>
      <c r="H73" s="109">
        <f t="shared" ref="H73:H77" si="26">(B73-B59)/B59*100</f>
        <v>1.7276761586570748</v>
      </c>
      <c r="I73" s="109">
        <f t="shared" ref="I73:I78" si="27">(C73-C59)/C59*100</f>
        <v>7.2015761073904905</v>
      </c>
      <c r="J73" s="109">
        <f t="shared" ref="J73:J78" si="28">(D73-D59)/D59*100</f>
        <v>17.77656955337158</v>
      </c>
      <c r="K73" s="109">
        <f t="shared" ref="K73:K78" si="29">(E73-E59)/E59*100</f>
        <v>8.6861722829539509</v>
      </c>
      <c r="L73" s="109">
        <f t="shared" ref="L73:L78" si="30">(F73-F59)/F59*100</f>
        <v>-50.655691939616062</v>
      </c>
      <c r="N73" s="96"/>
      <c r="O73" s="96"/>
      <c r="P73" s="96"/>
      <c r="Q73" s="96"/>
      <c r="R73" s="96"/>
    </row>
    <row r="74" spans="1:18" ht="15" customHeight="1" x14ac:dyDescent="0.2">
      <c r="A74" s="103" t="s">
        <v>46</v>
      </c>
      <c r="B74" s="112">
        <v>131503.18371799999</v>
      </c>
      <c r="C74" s="112">
        <v>105427.451128</v>
      </c>
      <c r="D74" s="112">
        <v>124715.533014</v>
      </c>
      <c r="E74" s="112">
        <v>256218.716732</v>
      </c>
      <c r="F74" s="112">
        <v>6787.6507039999851</v>
      </c>
      <c r="G74" s="103"/>
      <c r="H74" s="109">
        <f t="shared" si="26"/>
        <v>12.621738559770233</v>
      </c>
      <c r="I74" s="109">
        <f t="shared" si="27"/>
        <v>18.404788474826347</v>
      </c>
      <c r="J74" s="109">
        <f t="shared" si="28"/>
        <v>25.394914730783018</v>
      </c>
      <c r="K74" s="109">
        <f t="shared" si="29"/>
        <v>18.497125712258544</v>
      </c>
      <c r="L74" s="109">
        <f t="shared" si="30"/>
        <v>-60.781252636436292</v>
      </c>
      <c r="N74" s="96"/>
      <c r="O74" s="96"/>
      <c r="P74" s="96"/>
      <c r="Q74" s="96"/>
      <c r="R74" s="96"/>
    </row>
    <row r="75" spans="1:18" ht="15" customHeight="1" x14ac:dyDescent="0.2">
      <c r="A75" s="103" t="s">
        <v>47</v>
      </c>
      <c r="B75" s="112">
        <v>129094.08764100001</v>
      </c>
      <c r="C75" s="112">
        <v>106299.288443</v>
      </c>
      <c r="D75" s="112">
        <v>122739.87201399999</v>
      </c>
      <c r="E75" s="112">
        <v>251833.95965500001</v>
      </c>
      <c r="F75" s="112">
        <v>6354.2156270000123</v>
      </c>
      <c r="G75" s="103"/>
      <c r="H75" s="109">
        <f t="shared" si="26"/>
        <v>12.079521918879896</v>
      </c>
      <c r="I75" s="109">
        <f t="shared" si="27"/>
        <v>15.418965294535999</v>
      </c>
      <c r="J75" s="109">
        <f t="shared" si="28"/>
        <v>25.436217203646628</v>
      </c>
      <c r="K75" s="109">
        <f t="shared" si="29"/>
        <v>18.214577121198449</v>
      </c>
      <c r="L75" s="109">
        <f t="shared" si="30"/>
        <v>-63.334800874582228</v>
      </c>
      <c r="N75" s="96"/>
      <c r="O75" s="96"/>
      <c r="P75" s="96"/>
      <c r="Q75" s="96"/>
      <c r="R75" s="96"/>
    </row>
    <row r="76" spans="1:18" ht="15" customHeight="1" x14ac:dyDescent="0.2">
      <c r="A76" s="103" t="s">
        <v>48</v>
      </c>
      <c r="B76" s="112">
        <v>123629.88989799999</v>
      </c>
      <c r="C76" s="112">
        <v>99997.068220000001</v>
      </c>
      <c r="D76" s="112">
        <v>110790.021694</v>
      </c>
      <c r="E76" s="112">
        <v>234419.91159199999</v>
      </c>
      <c r="F76" s="112">
        <v>12839.868203999999</v>
      </c>
      <c r="G76" s="103"/>
      <c r="H76" s="109">
        <f t="shared" si="26"/>
        <v>-0.56638386362375726</v>
      </c>
      <c r="I76" s="109">
        <f t="shared" si="27"/>
        <v>3.3832511130164553</v>
      </c>
      <c r="J76" s="109">
        <f t="shared" si="28"/>
        <v>10.860385531221477</v>
      </c>
      <c r="K76" s="109">
        <f t="shared" si="29"/>
        <v>4.5254629264603778</v>
      </c>
      <c r="L76" s="109">
        <f t="shared" si="30"/>
        <v>-47.372345637800493</v>
      </c>
      <c r="N76" s="96"/>
      <c r="O76" s="96"/>
      <c r="P76" s="96"/>
      <c r="Q76" s="96"/>
      <c r="R76" s="96"/>
    </row>
    <row r="77" spans="1:18" ht="15" customHeight="1" x14ac:dyDescent="0.2">
      <c r="A77" s="103" t="s">
        <v>49</v>
      </c>
      <c r="B77" s="112">
        <v>128223.665311</v>
      </c>
      <c r="C77" s="112">
        <v>99528.071288000006</v>
      </c>
      <c r="D77" s="112">
        <v>116269.404542</v>
      </c>
      <c r="E77" s="112">
        <v>244493.06985299999</v>
      </c>
      <c r="F77" s="112">
        <v>11954.260769</v>
      </c>
      <c r="G77" s="103"/>
      <c r="H77" s="109">
        <f t="shared" si="26"/>
        <v>1.6424406319667861</v>
      </c>
      <c r="I77" s="109">
        <f t="shared" si="27"/>
        <v>3.2533360149093333</v>
      </c>
      <c r="J77" s="109">
        <f t="shared" si="28"/>
        <v>2.7230333199925547</v>
      </c>
      <c r="K77" s="109">
        <f t="shared" si="29"/>
        <v>2.1534704121029069</v>
      </c>
      <c r="L77" s="109">
        <f t="shared" si="30"/>
        <v>-7.7917902894363085</v>
      </c>
      <c r="N77" s="96"/>
      <c r="O77" s="96"/>
      <c r="P77" s="96"/>
      <c r="Q77" s="96"/>
      <c r="R77" s="96"/>
    </row>
    <row r="78" spans="1:18" ht="15" customHeight="1" x14ac:dyDescent="0.2">
      <c r="A78" s="103" t="s">
        <v>50</v>
      </c>
      <c r="B78" s="112">
        <v>126104.829507</v>
      </c>
      <c r="C78" s="112">
        <v>104902.650123</v>
      </c>
      <c r="D78" s="112">
        <v>111269.536479</v>
      </c>
      <c r="E78" s="112">
        <v>237374.36598599999</v>
      </c>
      <c r="F78" s="112">
        <v>14835.293028</v>
      </c>
      <c r="G78" s="103"/>
      <c r="H78" s="109">
        <f>(B78-B64)/B64*100</f>
        <v>3.7012308207210696</v>
      </c>
      <c r="I78" s="109">
        <f t="shared" si="27"/>
        <v>9.8000912264607845</v>
      </c>
      <c r="J78" s="109">
        <f t="shared" si="28"/>
        <v>1.6150973322833333</v>
      </c>
      <c r="K78" s="109">
        <f t="shared" si="29"/>
        <v>2.7127896123044417</v>
      </c>
      <c r="L78" s="109">
        <f t="shared" si="30"/>
        <v>22.575373435034447</v>
      </c>
      <c r="N78" s="96"/>
      <c r="O78" s="96"/>
      <c r="P78" s="96"/>
      <c r="Q78" s="96"/>
      <c r="R78" s="96"/>
    </row>
    <row r="79" spans="1:18" ht="15" customHeight="1" x14ac:dyDescent="0.2">
      <c r="A79" s="103" t="s">
        <v>51</v>
      </c>
      <c r="B79" s="112">
        <v>138603.17019999999</v>
      </c>
      <c r="C79" s="112">
        <v>110326.609684</v>
      </c>
      <c r="D79" s="112">
        <v>119343.073078</v>
      </c>
      <c r="E79" s="112">
        <v>257946.24327799998</v>
      </c>
      <c r="F79" s="112">
        <v>19260.097121999992</v>
      </c>
      <c r="G79" s="103"/>
      <c r="H79" s="109">
        <f>(B79-B65)/B65*100</f>
        <v>17.017128253619628</v>
      </c>
      <c r="I79" s="109">
        <f t="shared" ref="I79" si="31">(C79-C65)/C65*100</f>
        <v>13.430793913877393</v>
      </c>
      <c r="J79" s="109">
        <f t="shared" ref="J79" si="32">(D79-D65)/D65*100</f>
        <v>11.921972952047623</v>
      </c>
      <c r="K79" s="109">
        <f t="shared" ref="K79" si="33">(E79-E65)/E65*100</f>
        <v>14.603295453949425</v>
      </c>
      <c r="L79" s="109">
        <f t="shared" ref="L79" si="34">(F79-F65)/F65*100</f>
        <v>62.995918778041236</v>
      </c>
      <c r="N79" s="96"/>
      <c r="O79" s="96"/>
      <c r="P79" s="96"/>
      <c r="Q79" s="96"/>
      <c r="R79" s="96"/>
    </row>
    <row r="80" spans="1:18" ht="15" customHeight="1" x14ac:dyDescent="0.2">
      <c r="A80" s="103"/>
      <c r="B80" s="112"/>
      <c r="C80" s="112"/>
      <c r="D80" s="112"/>
      <c r="E80" s="112"/>
      <c r="F80" s="112"/>
      <c r="G80" s="103"/>
      <c r="H80" s="109"/>
      <c r="I80" s="109"/>
      <c r="J80" s="109"/>
      <c r="K80" s="109"/>
      <c r="L80" s="109"/>
      <c r="N80" s="96"/>
      <c r="O80" s="96"/>
      <c r="P80" s="96"/>
      <c r="Q80" s="96"/>
      <c r="R80" s="96"/>
    </row>
    <row r="81" spans="1:18" ht="15" customHeight="1" x14ac:dyDescent="0.2">
      <c r="A81" s="32">
        <v>2025</v>
      </c>
      <c r="B81" s="33"/>
      <c r="C81" s="33"/>
      <c r="D81" s="33"/>
      <c r="E81" s="33"/>
      <c r="F81" s="33"/>
      <c r="G81" s="34"/>
      <c r="H81" s="34"/>
      <c r="I81" s="34"/>
      <c r="J81" s="34"/>
      <c r="K81" s="34"/>
      <c r="L81" s="34"/>
      <c r="N81" s="96"/>
      <c r="O81" s="96"/>
      <c r="P81" s="96"/>
      <c r="Q81" s="96"/>
      <c r="R81" s="96"/>
    </row>
    <row r="82" spans="1:18" ht="15" customHeight="1" x14ac:dyDescent="0.2">
      <c r="A82" s="103" t="s">
        <v>40</v>
      </c>
      <c r="B82" s="112">
        <v>122814.047068</v>
      </c>
      <c r="C82" s="112">
        <v>97545.887648000004</v>
      </c>
      <c r="D82" s="112">
        <v>119155.121782</v>
      </c>
      <c r="E82" s="112">
        <v>241969.16885000002</v>
      </c>
      <c r="F82" s="112">
        <v>3658.9252859999979</v>
      </c>
      <c r="G82" s="103"/>
      <c r="H82" s="109">
        <f t="shared" ref="H82:H86" si="35">(B82-B68)/B68*100</f>
        <v>0.35350959692720546</v>
      </c>
      <c r="I82" s="109">
        <f t="shared" ref="I82:L83" si="36">(C82-C68)/C68*100</f>
        <v>2.9397671050859127</v>
      </c>
      <c r="J82" s="109">
        <f t="shared" si="36"/>
        <v>6.1629157630212008</v>
      </c>
      <c r="K82" s="109">
        <f t="shared" si="36"/>
        <v>3.1326320771689287</v>
      </c>
      <c r="L82" s="109">
        <f t="shared" si="36"/>
        <v>-63.928118745314734</v>
      </c>
      <c r="N82" s="96"/>
      <c r="O82" s="96"/>
      <c r="P82" s="96"/>
      <c r="Q82" s="96"/>
      <c r="R82" s="96"/>
    </row>
    <row r="83" spans="1:18" ht="15" customHeight="1" x14ac:dyDescent="0.2">
      <c r="A83" s="103" t="s">
        <v>41</v>
      </c>
      <c r="B83" s="112">
        <v>118241.86837900001</v>
      </c>
      <c r="C83" s="112">
        <v>96898.637740999999</v>
      </c>
      <c r="D83" s="112">
        <v>105624.93919999999</v>
      </c>
      <c r="E83" s="112">
        <v>223866.80757900001</v>
      </c>
      <c r="F83" s="112">
        <v>12616.929179000013</v>
      </c>
      <c r="G83" s="103"/>
      <c r="H83" s="109">
        <f t="shared" si="35"/>
        <v>6.098727902725452</v>
      </c>
      <c r="I83" s="109">
        <f t="shared" si="36"/>
        <v>5.6890760967059384</v>
      </c>
      <c r="J83" s="109">
        <f t="shared" si="36"/>
        <v>5.5021716623014738</v>
      </c>
      <c r="K83" s="109">
        <f t="shared" si="36"/>
        <v>5.8164220821185353</v>
      </c>
      <c r="L83" s="109">
        <f t="shared" si="36"/>
        <v>11.370708242289757</v>
      </c>
      <c r="N83" s="96"/>
      <c r="O83" s="96"/>
      <c r="P83" s="96"/>
      <c r="Q83" s="96"/>
      <c r="R83" s="96"/>
    </row>
    <row r="84" spans="1:18" ht="15" customHeight="1" x14ac:dyDescent="0.2">
      <c r="A84" s="103" t="s">
        <v>42</v>
      </c>
      <c r="B84" s="112">
        <v>137303.57200700001</v>
      </c>
      <c r="C84" s="112">
        <v>109893.863409</v>
      </c>
      <c r="D84" s="112">
        <v>112534.811159</v>
      </c>
      <c r="E84" s="112">
        <v>249838.38316600001</v>
      </c>
      <c r="F84" s="112">
        <v>24768.760848000005</v>
      </c>
      <c r="G84" s="103"/>
      <c r="H84" s="109">
        <f t="shared" si="35"/>
        <v>6.4639130897396493</v>
      </c>
      <c r="I84" s="109">
        <f t="shared" ref="I84" si="37">(C84-C70)/C70*100</f>
        <v>5.0864473123897262</v>
      </c>
      <c r="J84" s="109">
        <f t="shared" ref="J84" si="38">(D84-D70)/D70*100</f>
        <v>-2.8575485975417338</v>
      </c>
      <c r="K84" s="109">
        <f t="shared" ref="K84" si="39">(E84-E70)/E70*100</f>
        <v>2.0530003780615962</v>
      </c>
      <c r="L84" s="109">
        <f t="shared" ref="L84" si="40">(F84-F70)/F70*100</f>
        <v>88.756086049386099</v>
      </c>
      <c r="N84" s="96"/>
      <c r="O84" s="96"/>
      <c r="P84" s="96"/>
      <c r="Q84" s="96"/>
      <c r="R84" s="96"/>
    </row>
    <row r="85" spans="1:18" ht="15" customHeight="1" x14ac:dyDescent="0.2">
      <c r="A85" s="103" t="s">
        <v>43</v>
      </c>
      <c r="B85" s="112">
        <v>133499.36950999999</v>
      </c>
      <c r="C85" s="112">
        <v>99962.027583000003</v>
      </c>
      <c r="D85" s="112">
        <v>128369.392945</v>
      </c>
      <c r="E85" s="112">
        <v>261868.76245499999</v>
      </c>
      <c r="F85" s="112">
        <v>5129.9765649999899</v>
      </c>
      <c r="G85" s="103"/>
      <c r="H85" s="109">
        <f t="shared" si="35"/>
        <v>15.929998819666716</v>
      </c>
      <c r="I85" s="109">
        <f t="shared" ref="I85:L86" si="41">(C85-C71)/C71*100</f>
        <v>8.4407675497448036</v>
      </c>
      <c r="J85" s="109">
        <f t="shared" si="41"/>
        <v>19.873098861863664</v>
      </c>
      <c r="K85" s="109">
        <f t="shared" si="41"/>
        <v>17.829981599782887</v>
      </c>
      <c r="L85" s="109">
        <f t="shared" si="41"/>
        <v>-36.411142725123376</v>
      </c>
      <c r="N85" s="96"/>
      <c r="O85" s="96"/>
      <c r="P85" s="96"/>
      <c r="Q85" s="96"/>
      <c r="R85" s="96"/>
    </row>
    <row r="86" spans="1:18" ht="15" customHeight="1" x14ac:dyDescent="0.2">
      <c r="A86" s="103" t="s">
        <v>44</v>
      </c>
      <c r="B86" s="112">
        <v>126617.562729</v>
      </c>
      <c r="C86" s="112">
        <v>100812.209497</v>
      </c>
      <c r="D86" s="112">
        <v>125857.686971</v>
      </c>
      <c r="E86" s="112">
        <v>252475.24969999999</v>
      </c>
      <c r="F86" s="112">
        <v>759.87575799999468</v>
      </c>
      <c r="G86" s="103"/>
      <c r="H86" s="109">
        <f t="shared" si="35"/>
        <v>-1.1568696292929976</v>
      </c>
      <c r="I86" s="109">
        <f t="shared" si="41"/>
        <v>-4.7740567800302429</v>
      </c>
      <c r="J86" s="109">
        <f t="shared" si="41"/>
        <v>6.5845244300063017</v>
      </c>
      <c r="K86" s="109">
        <f t="shared" si="41"/>
        <v>2.5563311655242229</v>
      </c>
      <c r="L86" s="109">
        <f t="shared" si="41"/>
        <v>-92.414132396780019</v>
      </c>
      <c r="N86" s="96"/>
      <c r="O86" s="96"/>
      <c r="P86" s="96"/>
      <c r="Q86" s="96"/>
      <c r="R86" s="96"/>
    </row>
    <row r="87" spans="1:18" ht="15" customHeight="1" x14ac:dyDescent="0.2">
      <c r="A87" s="103" t="s">
        <v>45</v>
      </c>
      <c r="B87" s="112">
        <v>121549.776461</v>
      </c>
      <c r="C87" s="112">
        <v>95107.545050999994</v>
      </c>
      <c r="D87" s="112">
        <v>113145.295367</v>
      </c>
      <c r="E87" s="112">
        <v>234695.07182800001</v>
      </c>
      <c r="F87" s="112">
        <v>8404.4810940000025</v>
      </c>
      <c r="G87" s="103"/>
      <c r="H87" s="109">
        <f t="shared" ref="H87:H88" si="42">(B87-B73)/B73*100</f>
        <v>-3.5956378731176288</v>
      </c>
      <c r="I87" s="109">
        <f t="shared" ref="I87:I88" si="43">(C87-C73)/C73*100</f>
        <v>-5.3781100577272758</v>
      </c>
      <c r="J87" s="109">
        <f t="shared" ref="J87:J88" si="44">(D87-D73)/D73*100</f>
        <v>1.2573874938584135</v>
      </c>
      <c r="K87" s="109">
        <f t="shared" ref="K87:K88" si="45">(E87-E73)/E73*100</f>
        <v>-1.3154666234793186</v>
      </c>
      <c r="L87" s="109">
        <f t="shared" ref="L87:L88" si="46">(F87-F73)/F73*100</f>
        <v>-41.403552639445593</v>
      </c>
      <c r="N87" s="96"/>
      <c r="O87" s="96"/>
      <c r="P87" s="96"/>
      <c r="Q87" s="96"/>
      <c r="R87" s="96"/>
    </row>
    <row r="88" spans="1:18" ht="15" customHeight="1" x14ac:dyDescent="0.2">
      <c r="A88" s="103" t="s">
        <v>46</v>
      </c>
      <c r="B88" s="112">
        <v>140062.67272599999</v>
      </c>
      <c r="C88" s="112">
        <v>103049.33749999999</v>
      </c>
      <c r="D88" s="112">
        <v>125457.70533700001</v>
      </c>
      <c r="E88" s="112">
        <v>265520.37806299998</v>
      </c>
      <c r="F88" s="112">
        <v>14604.967388999983</v>
      </c>
      <c r="G88" s="103"/>
      <c r="H88" s="109">
        <f t="shared" si="42"/>
        <v>6.508959529341336</v>
      </c>
      <c r="I88" s="109">
        <f t="shared" si="43"/>
        <v>-2.2556873020791586</v>
      </c>
      <c r="J88" s="109">
        <f t="shared" si="44"/>
        <v>0.5950921309190037</v>
      </c>
      <c r="K88" s="109">
        <f t="shared" si="45"/>
        <v>3.6303598150986547</v>
      </c>
      <c r="L88" s="109">
        <f t="shared" si="46"/>
        <v>115.16969605394142</v>
      </c>
      <c r="N88" s="96"/>
      <c r="O88" s="96"/>
      <c r="P88" s="96"/>
      <c r="Q88" s="96"/>
      <c r="R88" s="96"/>
    </row>
    <row r="89" spans="1:18" ht="15" customHeight="1" x14ac:dyDescent="0.2">
      <c r="A89" s="103" t="s">
        <v>47</v>
      </c>
      <c r="B89" s="112">
        <v>131318.386788</v>
      </c>
      <c r="C89" s="112">
        <v>103367.109451</v>
      </c>
      <c r="D89" s="112">
        <v>115468.55527300001</v>
      </c>
      <c r="E89" s="112">
        <v>246786.94206100001</v>
      </c>
      <c r="F89" s="112">
        <v>15849.831514999998</v>
      </c>
      <c r="G89" s="103"/>
      <c r="H89" s="109">
        <f t="shared" ref="H89" si="47">(B89-B75)/B75*100</f>
        <v>1.7230062101570367</v>
      </c>
      <c r="I89" s="109">
        <f t="shared" ref="I89" si="48">(C89-C75)/C75*100</f>
        <v>-2.7584182687848369</v>
      </c>
      <c r="J89" s="109">
        <f t="shared" ref="J89" si="49">(D89-D75)/D75*100</f>
        <v>-5.9241684235833363</v>
      </c>
      <c r="K89" s="109">
        <f t="shared" ref="K89" si="50">(E89-E75)/E75*100</f>
        <v>-2.0041052449455856</v>
      </c>
      <c r="L89" s="109">
        <f t="shared" ref="L89" si="51">(F89-F75)/F75*100</f>
        <v>149.43804940536947</v>
      </c>
      <c r="N89" s="96"/>
      <c r="O89" s="96"/>
      <c r="P89" s="96"/>
      <c r="Q89" s="96"/>
      <c r="R89" s="96"/>
    </row>
    <row r="90" spans="1:18" ht="15" customHeight="1" x14ac:dyDescent="0.2">
      <c r="A90" s="103" t="s">
        <v>48</v>
      </c>
      <c r="B90" s="112">
        <v>139026.288355</v>
      </c>
      <c r="C90" s="112">
        <v>104498.538156</v>
      </c>
      <c r="D90" s="112">
        <v>118796.02148</v>
      </c>
      <c r="E90" s="112">
        <v>257822.30983499999</v>
      </c>
      <c r="F90" s="112">
        <v>20230.266875000001</v>
      </c>
      <c r="G90" s="103"/>
      <c r="H90" s="109">
        <f>(B90-B76)/B76*100</f>
        <v>12.453621425775513</v>
      </c>
      <c r="I90" s="109">
        <f t="shared" ref="I90" si="52">(C90-C76)/C76*100</f>
        <v>4.5016019130645608</v>
      </c>
      <c r="J90" s="109">
        <f t="shared" ref="J90" si="53">(D90-D76)/D76*100</f>
        <v>7.22628235249599</v>
      </c>
      <c r="K90" s="109">
        <f t="shared" ref="K90" si="54">(E90-E76)/E76*100</f>
        <v>9.9831102588806946</v>
      </c>
      <c r="L90" s="109">
        <f t="shared" ref="L90" si="55">(F90-F76)/F76*100</f>
        <v>57.558212853755577</v>
      </c>
      <c r="N90" s="96"/>
      <c r="O90" s="96"/>
      <c r="P90" s="96"/>
      <c r="Q90" s="96"/>
      <c r="R90" s="96"/>
    </row>
    <row r="91" spans="1:18" ht="15" customHeight="1" x14ac:dyDescent="0.2">
      <c r="A91" s="103" t="s">
        <v>49</v>
      </c>
      <c r="B91" s="112">
        <v>148329.781304</v>
      </c>
      <c r="C91" s="112">
        <v>109176.470764</v>
      </c>
      <c r="D91" s="112">
        <v>127912.13426799999</v>
      </c>
      <c r="E91" s="112">
        <v>276241.91557199997</v>
      </c>
      <c r="F91" s="112">
        <v>20417.647036000009</v>
      </c>
      <c r="G91" s="103"/>
      <c r="H91" s="109">
        <f t="shared" ref="H91:H92" si="56">(B91-B77)/B77*100</f>
        <v>15.680503239580332</v>
      </c>
      <c r="I91" s="109">
        <f t="shared" ref="I91:I93" si="57">(C91-C77)/C77*100</f>
        <v>9.6941489482709269</v>
      </c>
      <c r="J91" s="109">
        <f t="shared" ref="J91:J93" si="58">(D91-D77)/D77*100</f>
        <v>10.013579902522238</v>
      </c>
      <c r="K91" s="109">
        <f t="shared" ref="K91:K93" si="59">(E91-E77)/E77*100</f>
        <v>12.985581038386396</v>
      </c>
      <c r="L91" s="109">
        <f t="shared" ref="L91:L93" si="60">(F91-F77)/F77*100</f>
        <v>70.798073009645321</v>
      </c>
      <c r="N91" s="96"/>
      <c r="O91" s="96"/>
      <c r="P91" s="96"/>
      <c r="Q91" s="96"/>
      <c r="R91" s="96"/>
    </row>
    <row r="92" spans="1:18" ht="15" customHeight="1" x14ac:dyDescent="0.2">
      <c r="A92" s="103" t="s">
        <v>50</v>
      </c>
      <c r="B92" s="112">
        <v>134935.089909</v>
      </c>
      <c r="C92" s="112">
        <v>105174.11302400001</v>
      </c>
      <c r="D92" s="112">
        <v>128849.859719</v>
      </c>
      <c r="E92" s="112">
        <v>263784.94962800003</v>
      </c>
      <c r="F92" s="112">
        <v>6085.230190000002</v>
      </c>
      <c r="G92" s="103"/>
      <c r="H92" s="109">
        <f t="shared" si="56"/>
        <v>7.002317386670617</v>
      </c>
      <c r="I92" s="109">
        <f t="shared" si="57"/>
        <v>0.25877601822424096</v>
      </c>
      <c r="J92" s="109">
        <f t="shared" si="58"/>
        <v>15.799763166370292</v>
      </c>
      <c r="K92" s="109">
        <f t="shared" si="59"/>
        <v>11.12613130415173</v>
      </c>
      <c r="L92" s="109">
        <f t="shared" si="60"/>
        <v>-58.981395389259973</v>
      </c>
      <c r="N92" s="96"/>
      <c r="O92" s="96"/>
      <c r="P92" s="96"/>
      <c r="Q92" s="96"/>
      <c r="R92" s="96"/>
    </row>
    <row r="93" spans="1:18" ht="15" customHeight="1" x14ac:dyDescent="0.2">
      <c r="A93" s="103" t="s">
        <v>51</v>
      </c>
      <c r="B93" s="112">
        <v>152951.997191</v>
      </c>
      <c r="C93" s="112">
        <v>114779.273881</v>
      </c>
      <c r="D93" s="112">
        <v>133675.58674699999</v>
      </c>
      <c r="E93" s="112">
        <v>286627.58393800003</v>
      </c>
      <c r="F93" s="112">
        <v>19276.410444000008</v>
      </c>
      <c r="G93" s="103"/>
      <c r="H93" s="109">
        <f>(B93-B79)/B79*100</f>
        <v>10.35245223489124</v>
      </c>
      <c r="I93" s="109">
        <f t="shared" si="57"/>
        <v>4.0358932534530236</v>
      </c>
      <c r="J93" s="109">
        <f t="shared" si="58"/>
        <v>12.009506123269155</v>
      </c>
      <c r="K93" s="109">
        <f t="shared" si="59"/>
        <v>11.119115477517889</v>
      </c>
      <c r="L93" s="109">
        <f t="shared" si="60"/>
        <v>8.4700102479661574E-2</v>
      </c>
      <c r="N93" s="96"/>
      <c r="O93" s="96"/>
      <c r="P93" s="96"/>
      <c r="Q93" s="96"/>
      <c r="R93" s="96"/>
    </row>
    <row r="94" spans="1:18" ht="15" customHeight="1" x14ac:dyDescent="0.2">
      <c r="A94" s="103"/>
      <c r="B94" s="112"/>
      <c r="C94" s="112"/>
      <c r="D94" s="112"/>
      <c r="E94" s="112"/>
      <c r="F94" s="112"/>
      <c r="G94" s="103"/>
      <c r="H94" s="109"/>
      <c r="I94" s="109"/>
      <c r="J94" s="109"/>
      <c r="K94" s="109"/>
      <c r="L94" s="109"/>
      <c r="N94" s="96"/>
      <c r="O94" s="96"/>
      <c r="P94" s="96"/>
      <c r="Q94" s="96"/>
      <c r="R94" s="96"/>
    </row>
    <row r="95" spans="1:18" ht="15" customHeight="1" x14ac:dyDescent="0.2">
      <c r="B95" s="3"/>
      <c r="C95" s="3"/>
      <c r="D95" s="3"/>
      <c r="E95" s="3"/>
      <c r="F95" s="3"/>
      <c r="N95" s="96"/>
      <c r="O95" s="96"/>
      <c r="P95" s="96"/>
      <c r="Q95" s="96"/>
      <c r="R95" s="96"/>
    </row>
    <row r="96" spans="1:18" x14ac:dyDescent="0.2">
      <c r="N96" s="96"/>
      <c r="O96" s="96"/>
      <c r="P96" s="96"/>
      <c r="Q96" s="96"/>
      <c r="R96" s="96"/>
    </row>
  </sheetData>
  <mergeCells count="2">
    <mergeCell ref="B3:F3"/>
    <mergeCell ref="H3:L3"/>
  </mergeCells>
  <phoneticPr fontId="46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5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8"/>
  <sheetViews>
    <sheetView tabSelected="1" view="pageBreakPreview" zoomScaleNormal="100" zoomScaleSheetLayoutView="100" workbookViewId="0">
      <selection activeCell="O25" sqref="O25"/>
    </sheetView>
  </sheetViews>
  <sheetFormatPr defaultColWidth="9.140625" defaultRowHeight="12" x14ac:dyDescent="0.2"/>
  <cols>
    <col min="1" max="1" width="5.42578125" style="1" customWidth="1"/>
    <col min="2" max="2" width="23.140625" style="1" bestFit="1" customWidth="1"/>
    <col min="3" max="5" width="10" style="1" bestFit="1" customWidth="1"/>
    <col min="6" max="6" width="6.7109375" style="1" bestFit="1" customWidth="1"/>
    <col min="7" max="7" width="12.7109375" style="1" bestFit="1" customWidth="1"/>
    <col min="8" max="8" width="11.28515625" style="1" customWidth="1"/>
    <col min="9" max="9" width="0.85546875" style="1" customWidth="1"/>
    <col min="10" max="11" width="10" style="1" bestFit="1" customWidth="1"/>
    <col min="12" max="12" width="8.140625" style="1" customWidth="1"/>
    <col min="13" max="13" width="20" style="1" customWidth="1"/>
    <col min="14" max="14" width="3" style="1" customWidth="1"/>
    <col min="15" max="15" width="10" style="1" customWidth="1"/>
    <col min="16" max="16" width="11.140625" style="1" bestFit="1" customWidth="1"/>
    <col min="17" max="18" width="15.7109375" style="1" bestFit="1" customWidth="1"/>
    <col min="19" max="19" width="12.42578125" style="1" customWidth="1"/>
    <col min="20" max="20" width="23.28515625" style="1" customWidth="1"/>
    <col min="21" max="21" width="11" style="1" bestFit="1" customWidth="1"/>
    <col min="22" max="23" width="12.42578125" style="1" bestFit="1" customWidth="1"/>
    <col min="24" max="16384" width="9.140625" style="1"/>
  </cols>
  <sheetData>
    <row r="1" spans="1:20" ht="12.75" x14ac:dyDescent="0.2">
      <c r="A1" s="97" t="s">
        <v>124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0" x14ac:dyDescent="0.2">
      <c r="A2" s="41"/>
      <c r="B2" s="114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20" x14ac:dyDescent="0.2">
      <c r="A3" s="12"/>
      <c r="B3" s="13"/>
      <c r="C3" s="183" t="s">
        <v>121</v>
      </c>
      <c r="D3" s="183"/>
      <c r="E3" s="183"/>
      <c r="F3" s="13"/>
      <c r="G3" s="184" t="s">
        <v>106</v>
      </c>
      <c r="H3" s="184"/>
      <c r="I3" s="14"/>
      <c r="J3" s="183" t="s">
        <v>121</v>
      </c>
      <c r="K3" s="183"/>
      <c r="L3" s="183"/>
      <c r="N3" s="76"/>
      <c r="O3" s="76"/>
      <c r="P3" s="76"/>
      <c r="Q3" s="76"/>
      <c r="R3" s="76"/>
    </row>
    <row r="4" spans="1:20" ht="24" x14ac:dyDescent="0.2">
      <c r="A4" s="15" t="s">
        <v>119</v>
      </c>
      <c r="B4" s="16" t="s">
        <v>1</v>
      </c>
      <c r="C4" s="17" t="s">
        <v>182</v>
      </c>
      <c r="D4" s="17" t="s">
        <v>179</v>
      </c>
      <c r="E4" s="17" t="s">
        <v>183</v>
      </c>
      <c r="F4" s="18" t="s">
        <v>116</v>
      </c>
      <c r="G4" s="19" t="s">
        <v>129</v>
      </c>
      <c r="H4" s="20" t="s">
        <v>2</v>
      </c>
      <c r="I4" s="20"/>
      <c r="J4" s="17" t="s">
        <v>184</v>
      </c>
      <c r="K4" s="17" t="s">
        <v>185</v>
      </c>
      <c r="L4" s="18" t="s">
        <v>116</v>
      </c>
      <c r="N4" s="76"/>
    </row>
    <row r="5" spans="1:20" ht="15" customHeight="1" x14ac:dyDescent="0.2">
      <c r="A5" s="83"/>
      <c r="B5" s="84" t="s">
        <v>34</v>
      </c>
      <c r="C5" s="85">
        <v>138603.17019999999</v>
      </c>
      <c r="D5" s="85">
        <v>134935.089909</v>
      </c>
      <c r="E5" s="85">
        <v>152951.997191</v>
      </c>
      <c r="F5" s="86">
        <f>E5/E$5*100</f>
        <v>100</v>
      </c>
      <c r="G5" s="87">
        <f>E5-C5</f>
        <v>14348.826991000009</v>
      </c>
      <c r="H5" s="87">
        <f t="shared" ref="H5" si="0">(G5/C5)*100</f>
        <v>10.35245223489124</v>
      </c>
      <c r="I5" s="88"/>
      <c r="J5" s="85">
        <v>1509290.5540150001</v>
      </c>
      <c r="K5" s="85">
        <v>1606650.412427</v>
      </c>
      <c r="L5" s="86">
        <f>K5/K$5*100</f>
        <v>100</v>
      </c>
      <c r="N5" s="124"/>
      <c r="O5" s="76"/>
      <c r="P5" s="76"/>
      <c r="Q5" s="76"/>
      <c r="R5" s="76"/>
    </row>
    <row r="6" spans="1:20" ht="6" customHeight="1" x14ac:dyDescent="0.2">
      <c r="A6" s="115"/>
      <c r="B6" s="116"/>
      <c r="C6" s="117"/>
      <c r="D6" s="117"/>
      <c r="E6" s="117"/>
      <c r="F6" s="118"/>
      <c r="G6" s="119"/>
      <c r="H6" s="120"/>
      <c r="I6" s="120"/>
      <c r="J6" s="117"/>
      <c r="K6" s="117"/>
      <c r="L6" s="118"/>
    </row>
    <row r="7" spans="1:20" x14ac:dyDescent="0.2">
      <c r="A7" s="69" t="s">
        <v>3</v>
      </c>
      <c r="B7" s="41" t="s">
        <v>136</v>
      </c>
      <c r="C7" s="43">
        <v>22528.303006999984</v>
      </c>
      <c r="D7" s="43">
        <v>18723.241951999993</v>
      </c>
      <c r="E7" s="43">
        <v>19654.489390000002</v>
      </c>
      <c r="F7" s="57">
        <f>E7/E$5*100</f>
        <v>12.850103137559103</v>
      </c>
      <c r="G7" s="121">
        <f>E7-C7</f>
        <v>-2873.8136169999816</v>
      </c>
      <c r="H7" s="121">
        <f t="shared" ref="H7" si="1">(G7/C7)*100</f>
        <v>-12.756458469628324</v>
      </c>
      <c r="I7" s="59"/>
      <c r="J7" s="43">
        <v>230864.59674800013</v>
      </c>
      <c r="K7" s="43">
        <v>249550.66036399984</v>
      </c>
      <c r="L7" s="57">
        <f>K7/K$5*100</f>
        <v>15.532355914752454</v>
      </c>
      <c r="M7" s="175"/>
      <c r="N7" s="76"/>
      <c r="O7" s="76"/>
      <c r="P7" s="76"/>
      <c r="Q7" s="76"/>
      <c r="R7" s="76"/>
      <c r="S7" s="76"/>
      <c r="T7" s="168"/>
    </row>
    <row r="8" spans="1:20" x14ac:dyDescent="0.2">
      <c r="A8" s="69" t="s">
        <v>4</v>
      </c>
      <c r="B8" s="41" t="s">
        <v>138</v>
      </c>
      <c r="C8" s="43">
        <v>18940.147784000008</v>
      </c>
      <c r="D8" s="43">
        <v>20128.008058000007</v>
      </c>
      <c r="E8" s="43">
        <v>28181.868856000001</v>
      </c>
      <c r="F8" s="57">
        <f t="shared" ref="F8:F36" si="2">E8/E$5*100</f>
        <v>18.425302953584627</v>
      </c>
      <c r="G8" s="121">
        <f t="shared" ref="G8:G36" si="3">E8-C8</f>
        <v>9241.721071999993</v>
      </c>
      <c r="H8" s="121">
        <f t="shared" ref="H8:H36" si="4">(G8/C8)*100</f>
        <v>48.794345099076175</v>
      </c>
      <c r="I8" s="59"/>
      <c r="J8" s="43">
        <v>198905.91224399992</v>
      </c>
      <c r="K8" s="43">
        <v>233079.88593499994</v>
      </c>
      <c r="L8" s="57">
        <f t="shared" ref="L8:L36" si="5">K8/K$5*100</f>
        <v>14.507193608030159</v>
      </c>
      <c r="M8" s="175"/>
      <c r="N8" s="76"/>
      <c r="O8" s="76"/>
      <c r="P8" s="76"/>
      <c r="Q8" s="76"/>
      <c r="R8" s="76"/>
      <c r="S8" s="76"/>
      <c r="T8" s="168"/>
    </row>
    <row r="9" spans="1:20" x14ac:dyDescent="0.2">
      <c r="A9" s="69" t="s">
        <v>5</v>
      </c>
      <c r="B9" s="41" t="s">
        <v>137</v>
      </c>
      <c r="C9" s="43">
        <v>19359.897188000006</v>
      </c>
      <c r="D9" s="43">
        <v>16613.757894000002</v>
      </c>
      <c r="E9" s="43">
        <v>18672.840113999999</v>
      </c>
      <c r="F9" s="57">
        <f t="shared" si="2"/>
        <v>12.208300942080633</v>
      </c>
      <c r="G9" s="121">
        <f t="shared" si="3"/>
        <v>-687.05707400000756</v>
      </c>
      <c r="H9" s="121">
        <f t="shared" si="4"/>
        <v>-3.5488673691194572</v>
      </c>
      <c r="I9" s="59"/>
      <c r="J9" s="43">
        <v>187764.43101700011</v>
      </c>
      <c r="K9" s="43">
        <v>188875.14769199991</v>
      </c>
      <c r="L9" s="57">
        <f t="shared" si="5"/>
        <v>11.755833517428712</v>
      </c>
      <c r="M9" s="176"/>
      <c r="N9" s="76"/>
      <c r="O9" s="76"/>
      <c r="P9" s="76"/>
      <c r="Q9" s="76"/>
      <c r="R9" s="76"/>
      <c r="S9" s="76"/>
      <c r="T9" s="168"/>
    </row>
    <row r="10" spans="1:20" x14ac:dyDescent="0.2">
      <c r="A10" s="69" t="s">
        <v>6</v>
      </c>
      <c r="B10" s="41" t="s">
        <v>171</v>
      </c>
      <c r="C10" s="43">
        <v>9251.1396520000017</v>
      </c>
      <c r="D10" s="43">
        <v>10589.603044000003</v>
      </c>
      <c r="E10" s="43">
        <v>12469.849532000002</v>
      </c>
      <c r="F10" s="57">
        <f t="shared" si="2"/>
        <v>8.1527863388590998</v>
      </c>
      <c r="G10" s="121">
        <f t="shared" si="3"/>
        <v>3218.7098800000003</v>
      </c>
      <c r="H10" s="121">
        <f t="shared" si="4"/>
        <v>34.792576926499521</v>
      </c>
      <c r="I10" s="59"/>
      <c r="J10" s="43">
        <v>115825.76373600001</v>
      </c>
      <c r="K10" s="43">
        <v>129167.63858700005</v>
      </c>
      <c r="L10" s="57">
        <f t="shared" si="5"/>
        <v>8.0395609143049303</v>
      </c>
      <c r="M10" s="176"/>
      <c r="N10" s="124"/>
      <c r="O10" s="76"/>
      <c r="P10" s="76"/>
      <c r="Q10" s="76"/>
      <c r="R10" s="76"/>
      <c r="S10" s="76"/>
      <c r="T10" s="41"/>
    </row>
    <row r="11" spans="1:20" x14ac:dyDescent="0.2">
      <c r="A11" s="69" t="s">
        <v>7</v>
      </c>
      <c r="B11" s="41" t="s">
        <v>139</v>
      </c>
      <c r="C11" s="43">
        <v>9808.454096999998</v>
      </c>
      <c r="D11" s="43">
        <v>8365.4315330000009</v>
      </c>
      <c r="E11" s="43">
        <v>10987.188542</v>
      </c>
      <c r="F11" s="57">
        <f t="shared" si="2"/>
        <v>7.1834227364024947</v>
      </c>
      <c r="G11" s="121">
        <f t="shared" si="3"/>
        <v>1178.7344450000019</v>
      </c>
      <c r="H11" s="121">
        <f t="shared" si="4"/>
        <v>12.017535417334809</v>
      </c>
      <c r="I11" s="59"/>
      <c r="J11" s="43">
        <v>88795.771763999976</v>
      </c>
      <c r="K11" s="43">
        <v>96231.924402000048</v>
      </c>
      <c r="L11" s="57">
        <f t="shared" si="5"/>
        <v>5.989599458455463</v>
      </c>
      <c r="M11" s="176"/>
      <c r="N11" s="124"/>
      <c r="O11" s="76"/>
      <c r="P11" s="76"/>
      <c r="Q11" s="76"/>
      <c r="R11" s="76"/>
      <c r="S11" s="76"/>
      <c r="T11" s="168"/>
    </row>
    <row r="12" spans="1:20" x14ac:dyDescent="0.2">
      <c r="A12" s="69" t="s">
        <v>8</v>
      </c>
      <c r="B12" s="41" t="s">
        <v>147</v>
      </c>
      <c r="C12" s="43">
        <v>6479.0159579999981</v>
      </c>
      <c r="D12" s="43">
        <v>9149.6068730000006</v>
      </c>
      <c r="E12" s="43">
        <v>8709.3529750000016</v>
      </c>
      <c r="F12" s="57">
        <f t="shared" si="2"/>
        <v>5.6941740774552478</v>
      </c>
      <c r="G12" s="121">
        <f t="shared" si="3"/>
        <v>2230.3370170000035</v>
      </c>
      <c r="H12" s="121">
        <f t="shared" si="4"/>
        <v>34.424008699130972</v>
      </c>
      <c r="I12" s="59"/>
      <c r="J12" s="43">
        <v>67021.41831800004</v>
      </c>
      <c r="K12" s="43">
        <v>87950.381456000032</v>
      </c>
      <c r="L12" s="57">
        <f t="shared" si="5"/>
        <v>5.4741455126596286</v>
      </c>
      <c r="M12" s="176"/>
      <c r="N12" s="124"/>
      <c r="O12" s="76"/>
      <c r="P12" s="76"/>
      <c r="Q12" s="76"/>
      <c r="R12" s="76"/>
      <c r="S12" s="76"/>
      <c r="T12" s="168"/>
    </row>
    <row r="13" spans="1:20" x14ac:dyDescent="0.2">
      <c r="A13" s="69" t="s">
        <v>9</v>
      </c>
      <c r="B13" s="41" t="s">
        <v>140</v>
      </c>
      <c r="C13" s="43">
        <v>7139.4875649999994</v>
      </c>
      <c r="D13" s="43">
        <v>6236.8127900000009</v>
      </c>
      <c r="E13" s="43">
        <v>5935.5119389999982</v>
      </c>
      <c r="F13" s="57">
        <f t="shared" si="2"/>
        <v>3.8806370939949097</v>
      </c>
      <c r="G13" s="121">
        <f t="shared" si="3"/>
        <v>-1203.9756260000013</v>
      </c>
      <c r="H13" s="121">
        <f t="shared" si="4"/>
        <v>-16.86361402045528</v>
      </c>
      <c r="I13" s="59"/>
      <c r="J13" s="43">
        <v>83357.337190999999</v>
      </c>
      <c r="K13" s="43">
        <v>76376.078740999947</v>
      </c>
      <c r="L13" s="57">
        <f t="shared" si="5"/>
        <v>4.7537459393936565</v>
      </c>
      <c r="M13" s="176"/>
      <c r="N13" s="124"/>
      <c r="O13" s="76"/>
      <c r="P13" s="76"/>
      <c r="Q13" s="76"/>
      <c r="R13" s="76"/>
      <c r="S13" s="76"/>
      <c r="T13" s="168"/>
    </row>
    <row r="14" spans="1:20" x14ac:dyDescent="0.2">
      <c r="A14" s="69" t="s">
        <v>10</v>
      </c>
      <c r="B14" s="41" t="s">
        <v>141</v>
      </c>
      <c r="C14" s="43">
        <v>5035.4846379999972</v>
      </c>
      <c r="D14" s="43">
        <v>5182.6227239999989</v>
      </c>
      <c r="E14" s="43">
        <v>5381.1316690000012</v>
      </c>
      <c r="F14" s="57">
        <f t="shared" si="2"/>
        <v>3.5181833306042227</v>
      </c>
      <c r="G14" s="121">
        <f t="shared" si="3"/>
        <v>345.64703100000406</v>
      </c>
      <c r="H14" s="121">
        <f t="shared" si="4"/>
        <v>6.8642257071265496</v>
      </c>
      <c r="I14" s="59"/>
      <c r="J14" s="43">
        <v>58998.273206000013</v>
      </c>
      <c r="K14" s="43">
        <v>64076.627846000018</v>
      </c>
      <c r="L14" s="57">
        <f t="shared" si="5"/>
        <v>3.988212205367446</v>
      </c>
      <c r="M14" s="176"/>
      <c r="N14" s="124"/>
      <c r="O14" s="76"/>
      <c r="P14" s="76"/>
      <c r="Q14" s="76"/>
      <c r="R14" s="76"/>
      <c r="S14" s="76"/>
      <c r="T14" s="168"/>
    </row>
    <row r="15" spans="1:20" x14ac:dyDescent="0.2">
      <c r="A15" s="69" t="s">
        <v>11</v>
      </c>
      <c r="B15" s="41" t="s">
        <v>145</v>
      </c>
      <c r="C15" s="43">
        <v>3849.6287000000011</v>
      </c>
      <c r="D15" s="43">
        <v>4450.5871659999966</v>
      </c>
      <c r="E15" s="43">
        <v>5768.3144039999997</v>
      </c>
      <c r="F15" s="57">
        <f t="shared" si="2"/>
        <v>3.7713233628435541</v>
      </c>
      <c r="G15" s="121">
        <f t="shared" si="3"/>
        <v>1918.6857039999986</v>
      </c>
      <c r="H15" s="121">
        <f t="shared" si="4"/>
        <v>49.840799036021266</v>
      </c>
      <c r="I15" s="59"/>
      <c r="J15" s="43">
        <v>53862.640137000039</v>
      </c>
      <c r="K15" s="43">
        <v>55244.439839999992</v>
      </c>
      <c r="L15" s="57">
        <f t="shared" si="5"/>
        <v>3.4384853987338762</v>
      </c>
      <c r="M15" s="176"/>
      <c r="N15" s="124"/>
      <c r="O15" s="76"/>
      <c r="P15" s="76"/>
      <c r="Q15" s="76"/>
      <c r="R15" s="76"/>
      <c r="S15" s="76"/>
      <c r="T15" s="168"/>
    </row>
    <row r="16" spans="1:20" x14ac:dyDescent="0.2">
      <c r="A16" s="69" t="s">
        <v>12</v>
      </c>
      <c r="B16" s="41" t="s">
        <v>142</v>
      </c>
      <c r="C16" s="43">
        <v>4862.5990849999971</v>
      </c>
      <c r="D16" s="43">
        <v>4478.1192380000011</v>
      </c>
      <c r="E16" s="43">
        <v>4828.7478610000016</v>
      </c>
      <c r="F16" s="57">
        <f t="shared" si="2"/>
        <v>3.1570348538633759</v>
      </c>
      <c r="G16" s="121">
        <f t="shared" si="3"/>
        <v>-33.851223999995455</v>
      </c>
      <c r="H16" s="121">
        <f t="shared" si="4"/>
        <v>-0.69615494529291377</v>
      </c>
      <c r="I16" s="59"/>
      <c r="J16" s="43">
        <v>54256.168060999982</v>
      </c>
      <c r="K16" s="43">
        <v>52617.785469999995</v>
      </c>
      <c r="L16" s="57">
        <f t="shared" si="5"/>
        <v>3.2749990329580014</v>
      </c>
      <c r="M16" s="176"/>
      <c r="N16" s="124"/>
      <c r="O16" s="76"/>
      <c r="P16" s="76"/>
      <c r="Q16" s="76"/>
      <c r="R16" s="76"/>
      <c r="S16" s="76"/>
      <c r="T16" s="168"/>
    </row>
    <row r="17" spans="1:20" x14ac:dyDescent="0.2">
      <c r="A17" s="69" t="s">
        <v>13</v>
      </c>
      <c r="B17" s="41" t="s">
        <v>146</v>
      </c>
      <c r="C17" s="43">
        <v>4688.8033440000008</v>
      </c>
      <c r="D17" s="43">
        <v>4418.1213039999993</v>
      </c>
      <c r="E17" s="43">
        <v>5189.112192999999</v>
      </c>
      <c r="F17" s="57">
        <f t="shared" si="2"/>
        <v>3.3926410169852539</v>
      </c>
      <c r="G17" s="121">
        <f t="shared" si="3"/>
        <v>500.30884899999819</v>
      </c>
      <c r="H17" s="121">
        <f t="shared" si="4"/>
        <v>10.670288606584778</v>
      </c>
      <c r="I17" s="59"/>
      <c r="J17" s="43">
        <v>52131.811943000008</v>
      </c>
      <c r="K17" s="43">
        <v>52297.309315000035</v>
      </c>
      <c r="L17" s="57">
        <f t="shared" si="5"/>
        <v>3.2550521825093188</v>
      </c>
      <c r="M17" s="176"/>
      <c r="N17" s="124"/>
      <c r="O17" s="76"/>
      <c r="P17" s="76"/>
      <c r="Q17" s="76"/>
      <c r="R17" s="76"/>
      <c r="S17" s="76"/>
      <c r="T17" s="168"/>
    </row>
    <row r="18" spans="1:20" x14ac:dyDescent="0.2">
      <c r="A18" s="69" t="s">
        <v>14</v>
      </c>
      <c r="B18" s="41" t="s">
        <v>144</v>
      </c>
      <c r="C18" s="43">
        <v>4097.3311699999995</v>
      </c>
      <c r="D18" s="43">
        <v>4457.4192350000003</v>
      </c>
      <c r="E18" s="43">
        <v>5232.4247560000022</v>
      </c>
      <c r="F18" s="57">
        <f t="shared" si="2"/>
        <v>3.4209587662107945</v>
      </c>
      <c r="G18" s="121">
        <f t="shared" si="3"/>
        <v>1135.0935860000027</v>
      </c>
      <c r="H18" s="121">
        <f t="shared" si="4"/>
        <v>27.70324240107745</v>
      </c>
      <c r="I18" s="121"/>
      <c r="J18" s="43">
        <v>54423.95557299997</v>
      </c>
      <c r="K18" s="43">
        <v>51199.44017400001</v>
      </c>
      <c r="L18" s="57">
        <f t="shared" si="5"/>
        <v>3.1867193869921167</v>
      </c>
      <c r="M18" s="176"/>
      <c r="N18" s="124"/>
      <c r="O18" s="76"/>
      <c r="P18" s="76"/>
      <c r="Q18" s="76"/>
      <c r="R18" s="76"/>
      <c r="S18" s="76"/>
      <c r="T18" s="168"/>
    </row>
    <row r="19" spans="1:20" x14ac:dyDescent="0.2">
      <c r="A19" s="69" t="s">
        <v>15</v>
      </c>
      <c r="B19" s="41" t="s">
        <v>143</v>
      </c>
      <c r="C19" s="43">
        <v>4485.7973140000004</v>
      </c>
      <c r="D19" s="43">
        <v>3748.3896099999997</v>
      </c>
      <c r="E19" s="43">
        <v>4139.3416409999982</v>
      </c>
      <c r="F19" s="57">
        <f t="shared" si="2"/>
        <v>2.7063011382786737</v>
      </c>
      <c r="G19" s="121">
        <f t="shared" si="3"/>
        <v>-346.45567300000221</v>
      </c>
      <c r="H19" s="121">
        <f t="shared" si="4"/>
        <v>-7.7233911554302166</v>
      </c>
      <c r="I19" s="59"/>
      <c r="J19" s="43">
        <v>49401.400702999999</v>
      </c>
      <c r="K19" s="43">
        <v>48635.549921000034</v>
      </c>
      <c r="L19" s="57">
        <f t="shared" si="5"/>
        <v>3.0271395410487187</v>
      </c>
      <c r="M19" s="176"/>
      <c r="N19" s="124"/>
      <c r="O19" s="76"/>
      <c r="P19" s="76"/>
      <c r="Q19" s="76"/>
      <c r="R19" s="76"/>
      <c r="S19" s="76"/>
      <c r="T19" s="168"/>
    </row>
    <row r="20" spans="1:20" x14ac:dyDescent="0.2">
      <c r="A20" s="69" t="s">
        <v>16</v>
      </c>
      <c r="B20" s="41" t="s">
        <v>149</v>
      </c>
      <c r="C20" s="43">
        <v>1273.9915130000009</v>
      </c>
      <c r="D20" s="43">
        <v>2520.9074080000009</v>
      </c>
      <c r="E20" s="43">
        <v>2039.033866</v>
      </c>
      <c r="F20" s="57">
        <f t="shared" si="2"/>
        <v>1.3331201314447305</v>
      </c>
      <c r="G20" s="121">
        <f t="shared" si="3"/>
        <v>765.04235299999914</v>
      </c>
      <c r="H20" s="121">
        <f t="shared" si="4"/>
        <v>60.050820212959977</v>
      </c>
      <c r="I20" s="59"/>
      <c r="J20" s="43">
        <v>18860.262194000006</v>
      </c>
      <c r="K20" s="43">
        <v>30116.981013000015</v>
      </c>
      <c r="L20" s="57">
        <f t="shared" si="5"/>
        <v>1.8745198569678527</v>
      </c>
      <c r="M20" s="176"/>
      <c r="N20" s="124"/>
      <c r="O20" s="76"/>
      <c r="P20" s="76"/>
      <c r="Q20" s="76"/>
      <c r="R20" s="76"/>
      <c r="S20" s="76"/>
      <c r="T20" s="168"/>
    </row>
    <row r="21" spans="1:20" x14ac:dyDescent="0.2">
      <c r="A21" s="69" t="s">
        <v>17</v>
      </c>
      <c r="B21" s="41" t="s">
        <v>148</v>
      </c>
      <c r="C21" s="43">
        <v>2099.0609920000006</v>
      </c>
      <c r="D21" s="43">
        <v>2029.2131489999992</v>
      </c>
      <c r="E21" s="43">
        <v>1868.160611</v>
      </c>
      <c r="F21" s="57">
        <f t="shared" si="2"/>
        <v>1.2214032149361997</v>
      </c>
      <c r="G21" s="121">
        <f t="shared" si="3"/>
        <v>-230.90038100000061</v>
      </c>
      <c r="H21" s="121">
        <f t="shared" si="4"/>
        <v>-11.000174929647805</v>
      </c>
      <c r="I21" s="59"/>
      <c r="J21" s="43">
        <v>27823.555675999996</v>
      </c>
      <c r="K21" s="43">
        <v>26026.310457000003</v>
      </c>
      <c r="L21" s="57">
        <f t="shared" si="5"/>
        <v>1.6199112299535503</v>
      </c>
      <c r="M21" s="176"/>
      <c r="N21" s="124"/>
      <c r="O21" s="76"/>
      <c r="P21" s="76"/>
      <c r="Q21" s="76"/>
      <c r="R21" s="76"/>
      <c r="S21" s="76"/>
      <c r="T21" s="168"/>
    </row>
    <row r="22" spans="1:20" x14ac:dyDescent="0.2">
      <c r="A22" s="69" t="s">
        <v>18</v>
      </c>
      <c r="B22" s="41" t="s">
        <v>150</v>
      </c>
      <c r="C22" s="43">
        <v>1763.6830179999999</v>
      </c>
      <c r="D22" s="43">
        <v>1561.3644889999998</v>
      </c>
      <c r="E22" s="43">
        <v>2064.7754549999995</v>
      </c>
      <c r="F22" s="57">
        <f t="shared" si="2"/>
        <v>1.3499499796799612</v>
      </c>
      <c r="G22" s="121">
        <f t="shared" si="3"/>
        <v>301.09243699999956</v>
      </c>
      <c r="H22" s="121">
        <f t="shared" si="4"/>
        <v>17.071799973525604</v>
      </c>
      <c r="I22" s="59"/>
      <c r="J22" s="43">
        <v>20549.877526999997</v>
      </c>
      <c r="K22" s="43">
        <v>20046.801758000005</v>
      </c>
      <c r="L22" s="57">
        <f t="shared" si="5"/>
        <v>1.2477388735560329</v>
      </c>
      <c r="M22" s="176"/>
      <c r="N22" s="124"/>
      <c r="O22" s="76"/>
      <c r="P22" s="76"/>
      <c r="Q22" s="76"/>
      <c r="R22" s="76"/>
      <c r="S22" s="76"/>
      <c r="T22" s="168"/>
    </row>
    <row r="23" spans="1:20" x14ac:dyDescent="0.2">
      <c r="A23" s="69" t="s">
        <v>19</v>
      </c>
      <c r="B23" s="41" t="s">
        <v>151</v>
      </c>
      <c r="C23" s="43">
        <v>1142.245778</v>
      </c>
      <c r="D23" s="43">
        <v>1784.7560920000003</v>
      </c>
      <c r="E23" s="43">
        <v>1505.9103069999999</v>
      </c>
      <c r="F23" s="57">
        <f t="shared" si="2"/>
        <v>0.98456400351509143</v>
      </c>
      <c r="G23" s="121">
        <f t="shared" si="3"/>
        <v>363.6645289999999</v>
      </c>
      <c r="H23" s="121">
        <f t="shared" si="4"/>
        <v>31.837677670102966</v>
      </c>
      <c r="I23" s="59"/>
      <c r="J23" s="43">
        <v>14563.327295999994</v>
      </c>
      <c r="K23" s="43">
        <v>16532.907250000015</v>
      </c>
      <c r="L23" s="57">
        <f t="shared" si="5"/>
        <v>1.0290295338751052</v>
      </c>
      <c r="M23" s="176"/>
      <c r="N23" s="124"/>
      <c r="O23" s="76"/>
      <c r="P23" s="76"/>
      <c r="Q23" s="76"/>
      <c r="R23" s="76"/>
      <c r="S23" s="76"/>
      <c r="T23" s="168"/>
    </row>
    <row r="24" spans="1:20" x14ac:dyDescent="0.2">
      <c r="A24" s="69" t="s">
        <v>20</v>
      </c>
      <c r="B24" s="41" t="s">
        <v>152</v>
      </c>
      <c r="C24" s="43">
        <v>854.51563899999985</v>
      </c>
      <c r="D24" s="43">
        <v>650.74099499999988</v>
      </c>
      <c r="E24" s="43">
        <v>475.66143499999976</v>
      </c>
      <c r="F24" s="57">
        <f t="shared" si="2"/>
        <v>0.31098739718057672</v>
      </c>
      <c r="G24" s="121">
        <f t="shared" si="3"/>
        <v>-378.8542040000001</v>
      </c>
      <c r="H24" s="121">
        <f t="shared" si="4"/>
        <v>-44.335549486649029</v>
      </c>
      <c r="I24" s="59"/>
      <c r="J24" s="43">
        <v>11842.000840000006</v>
      </c>
      <c r="K24" s="43">
        <v>10076.168644000001</v>
      </c>
      <c r="L24" s="57">
        <f t="shared" si="5"/>
        <v>0.62715377073093204</v>
      </c>
      <c r="M24" s="176"/>
      <c r="N24" s="124"/>
      <c r="O24" s="76"/>
      <c r="P24" s="76"/>
      <c r="Q24" s="76"/>
      <c r="R24" s="76"/>
      <c r="S24" s="76"/>
      <c r="T24" s="168"/>
    </row>
    <row r="25" spans="1:20" x14ac:dyDescent="0.2">
      <c r="A25" s="69" t="s">
        <v>21</v>
      </c>
      <c r="B25" s="41" t="s">
        <v>153</v>
      </c>
      <c r="C25" s="43">
        <v>784.31526100000031</v>
      </c>
      <c r="D25" s="43">
        <v>751.71306800000025</v>
      </c>
      <c r="E25" s="43">
        <v>897.5044170000001</v>
      </c>
      <c r="F25" s="57">
        <f t="shared" si="2"/>
        <v>0.58678829533636911</v>
      </c>
      <c r="G25" s="121">
        <f t="shared" si="3"/>
        <v>113.1891559999998</v>
      </c>
      <c r="H25" s="121">
        <f t="shared" si="4"/>
        <v>14.431589136195546</v>
      </c>
      <c r="I25" s="59"/>
      <c r="J25" s="43">
        <v>8614.9998019999985</v>
      </c>
      <c r="K25" s="43">
        <v>8817.7064989999999</v>
      </c>
      <c r="L25" s="57">
        <f t="shared" si="5"/>
        <v>0.54882545890490309</v>
      </c>
      <c r="M25" s="176"/>
      <c r="N25" s="124"/>
      <c r="O25" s="76"/>
      <c r="P25" s="76"/>
      <c r="Q25" s="76"/>
      <c r="R25" s="76"/>
      <c r="S25" s="76"/>
      <c r="T25" s="168"/>
    </row>
    <row r="26" spans="1:20" x14ac:dyDescent="0.2">
      <c r="A26" s="69" t="s">
        <v>22</v>
      </c>
      <c r="B26" s="41" t="s">
        <v>158</v>
      </c>
      <c r="C26" s="43">
        <v>491.36432400000018</v>
      </c>
      <c r="D26" s="43">
        <v>506.81849700000004</v>
      </c>
      <c r="E26" s="43">
        <v>618.2657979999999</v>
      </c>
      <c r="F26" s="57">
        <f t="shared" si="2"/>
        <v>0.40422211501294464</v>
      </c>
      <c r="G26" s="121">
        <f t="shared" si="3"/>
        <v>126.90147399999972</v>
      </c>
      <c r="H26" s="121">
        <f t="shared" si="4"/>
        <v>25.82635079546387</v>
      </c>
      <c r="I26" s="59"/>
      <c r="J26" s="43">
        <v>6509.7105099999962</v>
      </c>
      <c r="K26" s="43">
        <v>6645.9517130000004</v>
      </c>
      <c r="L26" s="57">
        <f t="shared" si="5"/>
        <v>0.41365263168610839</v>
      </c>
      <c r="M26" s="176"/>
      <c r="N26" s="124"/>
      <c r="O26" s="76"/>
      <c r="P26" s="76"/>
      <c r="Q26" s="76"/>
      <c r="R26" s="76"/>
      <c r="S26" s="76"/>
      <c r="T26" s="168"/>
    </row>
    <row r="27" spans="1:20" x14ac:dyDescent="0.2">
      <c r="A27" s="69" t="s">
        <v>23</v>
      </c>
      <c r="B27" s="41" t="s">
        <v>161</v>
      </c>
      <c r="C27" s="43">
        <v>573.37609999999984</v>
      </c>
      <c r="D27" s="43">
        <v>721.07637399999987</v>
      </c>
      <c r="E27" s="43">
        <v>500.80974500000002</v>
      </c>
      <c r="F27" s="57">
        <f t="shared" si="2"/>
        <v>0.32742935966675213</v>
      </c>
      <c r="G27" s="121">
        <f t="shared" si="3"/>
        <v>-72.566354999999817</v>
      </c>
      <c r="H27" s="121">
        <f t="shared" si="4"/>
        <v>-12.655978336034558</v>
      </c>
      <c r="I27" s="59"/>
      <c r="J27" s="43">
        <v>5516.2718799999993</v>
      </c>
      <c r="K27" s="43">
        <v>6061.5302259999989</v>
      </c>
      <c r="L27" s="57">
        <f t="shared" si="5"/>
        <v>0.37727748233938924</v>
      </c>
      <c r="M27" s="176"/>
      <c r="N27" s="124"/>
      <c r="O27" s="76"/>
      <c r="P27" s="76"/>
      <c r="Q27" s="76"/>
      <c r="R27" s="76"/>
      <c r="S27" s="76"/>
      <c r="T27" s="168"/>
    </row>
    <row r="28" spans="1:20" x14ac:dyDescent="0.2">
      <c r="A28" s="69" t="s">
        <v>24</v>
      </c>
      <c r="B28" s="41" t="s">
        <v>154</v>
      </c>
      <c r="C28" s="43">
        <v>705.12754599999982</v>
      </c>
      <c r="D28" s="43">
        <v>486.26818500000002</v>
      </c>
      <c r="E28" s="43">
        <v>408.54651000000007</v>
      </c>
      <c r="F28" s="57">
        <f t="shared" si="2"/>
        <v>0.26710766613254772</v>
      </c>
      <c r="G28" s="121">
        <f t="shared" si="3"/>
        <v>-296.58103599999976</v>
      </c>
      <c r="H28" s="121">
        <f t="shared" si="4"/>
        <v>-42.06062260401324</v>
      </c>
      <c r="I28" s="59"/>
      <c r="J28" s="43">
        <v>6271.6332660000007</v>
      </c>
      <c r="K28" s="43">
        <v>5706.5764509999963</v>
      </c>
      <c r="L28" s="57">
        <f t="shared" si="5"/>
        <v>0.35518470022235038</v>
      </c>
      <c r="M28" s="176"/>
      <c r="N28" s="124"/>
      <c r="O28" s="76"/>
      <c r="P28" s="76"/>
      <c r="Q28" s="76"/>
      <c r="R28" s="76"/>
      <c r="S28" s="76"/>
      <c r="T28" s="168"/>
    </row>
    <row r="29" spans="1:20" x14ac:dyDescent="0.2">
      <c r="A29" s="69" t="s">
        <v>25</v>
      </c>
      <c r="B29" s="41" t="s">
        <v>155</v>
      </c>
      <c r="C29" s="43">
        <v>526.86629199999993</v>
      </c>
      <c r="D29" s="43">
        <v>421.0414229999999</v>
      </c>
      <c r="E29" s="43">
        <v>445.94251000000003</v>
      </c>
      <c r="F29" s="57">
        <f t="shared" si="2"/>
        <v>0.29155716707845658</v>
      </c>
      <c r="G29" s="121">
        <f t="shared" si="3"/>
        <v>-80.923781999999903</v>
      </c>
      <c r="H29" s="121">
        <f t="shared" si="4"/>
        <v>-15.35945328611</v>
      </c>
      <c r="I29" s="59"/>
      <c r="J29" s="43">
        <v>7456.9205710000042</v>
      </c>
      <c r="K29" s="43">
        <v>5405.4016789999969</v>
      </c>
      <c r="L29" s="57">
        <f t="shared" si="5"/>
        <v>0.33643919281946455</v>
      </c>
      <c r="M29" s="176"/>
      <c r="N29" s="124"/>
      <c r="O29" s="76"/>
      <c r="P29" s="76"/>
      <c r="Q29" s="76"/>
      <c r="R29" s="76"/>
      <c r="S29" s="76"/>
      <c r="T29" s="168"/>
    </row>
    <row r="30" spans="1:20" x14ac:dyDescent="0.2">
      <c r="A30" s="69" t="s">
        <v>26</v>
      </c>
      <c r="B30" s="41" t="s">
        <v>159</v>
      </c>
      <c r="C30" s="43">
        <v>784.58688599999937</v>
      </c>
      <c r="D30" s="43">
        <v>273.88457599999992</v>
      </c>
      <c r="E30" s="43">
        <v>386.142743</v>
      </c>
      <c r="F30" s="57">
        <f t="shared" si="2"/>
        <v>0.25246008557691546</v>
      </c>
      <c r="G30" s="121">
        <f t="shared" si="3"/>
        <v>-398.44414299999937</v>
      </c>
      <c r="H30" s="121">
        <f t="shared" si="4"/>
        <v>-50.783941219226506</v>
      </c>
      <c r="I30" s="59"/>
      <c r="J30" s="43">
        <v>5659.128768999999</v>
      </c>
      <c r="K30" s="43">
        <v>5084.5885480000024</v>
      </c>
      <c r="L30" s="57">
        <f t="shared" si="5"/>
        <v>0.31647136854863417</v>
      </c>
      <c r="M30" s="176"/>
      <c r="N30" s="124"/>
      <c r="O30" s="76"/>
      <c r="P30" s="76"/>
      <c r="Q30" s="76"/>
      <c r="R30" s="76"/>
      <c r="S30" s="76"/>
      <c r="T30" s="168"/>
    </row>
    <row r="31" spans="1:20" x14ac:dyDescent="0.2">
      <c r="A31" s="69" t="s">
        <v>27</v>
      </c>
      <c r="B31" s="41" t="s">
        <v>160</v>
      </c>
      <c r="C31" s="43">
        <v>253.47818699999988</v>
      </c>
      <c r="D31" s="43">
        <v>367.93191200000012</v>
      </c>
      <c r="E31" s="43">
        <v>399.04104000000001</v>
      </c>
      <c r="F31" s="57">
        <f t="shared" si="2"/>
        <v>0.26089299082619655</v>
      </c>
      <c r="G31" s="121">
        <f t="shared" si="3"/>
        <v>145.56285300000013</v>
      </c>
      <c r="H31" s="121">
        <f t="shared" si="4"/>
        <v>57.426185157305156</v>
      </c>
      <c r="I31" s="59"/>
      <c r="J31" s="43">
        <v>3031.0523760000005</v>
      </c>
      <c r="K31" s="43">
        <v>4223.8879770000021</v>
      </c>
      <c r="L31" s="57">
        <f t="shared" si="5"/>
        <v>0.26290025162470865</v>
      </c>
      <c r="M31" s="176"/>
      <c r="N31" s="124"/>
      <c r="O31" s="76"/>
      <c r="P31" s="76"/>
      <c r="Q31" s="76"/>
      <c r="R31" s="76"/>
      <c r="S31" s="76"/>
      <c r="T31" s="168"/>
    </row>
    <row r="32" spans="1:20" x14ac:dyDescent="0.2">
      <c r="A32" s="69" t="s">
        <v>28</v>
      </c>
      <c r="B32" s="41" t="s">
        <v>156</v>
      </c>
      <c r="C32" s="43">
        <v>361.28106200000002</v>
      </c>
      <c r="D32" s="43">
        <v>327.96745700000002</v>
      </c>
      <c r="E32" s="43">
        <v>389.58867399999991</v>
      </c>
      <c r="F32" s="57">
        <f t="shared" si="2"/>
        <v>0.25471303490957231</v>
      </c>
      <c r="G32" s="121">
        <f t="shared" si="3"/>
        <v>28.307611999999892</v>
      </c>
      <c r="H32" s="121">
        <f t="shared" si="4"/>
        <v>7.8353434423861081</v>
      </c>
      <c r="I32" s="59"/>
      <c r="J32" s="43">
        <v>5692.4695060000004</v>
      </c>
      <c r="K32" s="43">
        <v>4201.4847589999981</v>
      </c>
      <c r="L32" s="57">
        <f t="shared" si="5"/>
        <v>0.2615058463560378</v>
      </c>
      <c r="M32" s="176"/>
      <c r="N32" s="124"/>
      <c r="O32" s="76"/>
      <c r="P32" s="76"/>
      <c r="Q32" s="76"/>
      <c r="R32" s="76"/>
      <c r="S32" s="76"/>
      <c r="T32" s="168"/>
    </row>
    <row r="33" spans="1:23" x14ac:dyDescent="0.2">
      <c r="A33" s="69" t="s">
        <v>29</v>
      </c>
      <c r="B33" s="41" t="s">
        <v>172</v>
      </c>
      <c r="C33" s="43">
        <v>284.83519999999993</v>
      </c>
      <c r="D33" s="43">
        <v>353.08143199999989</v>
      </c>
      <c r="E33" s="43">
        <v>368.50875400000007</v>
      </c>
      <c r="F33" s="57">
        <f t="shared" si="2"/>
        <v>0.24093098538610244</v>
      </c>
      <c r="G33" s="121">
        <f t="shared" si="3"/>
        <v>83.673554000000138</v>
      </c>
      <c r="H33" s="121">
        <f t="shared" si="4"/>
        <v>29.376128371774328</v>
      </c>
      <c r="I33" s="59"/>
      <c r="J33" s="43">
        <v>3054.6221789999991</v>
      </c>
      <c r="K33" s="43">
        <v>4129.521498000001</v>
      </c>
      <c r="L33" s="57">
        <f t="shared" si="5"/>
        <v>0.25702675990117607</v>
      </c>
      <c r="M33" s="176"/>
      <c r="N33" s="124"/>
      <c r="O33" s="76"/>
      <c r="P33" s="76"/>
      <c r="Q33" s="76"/>
      <c r="R33" s="76"/>
      <c r="S33" s="76"/>
      <c r="T33" s="168"/>
    </row>
    <row r="34" spans="1:23" x14ac:dyDescent="0.2">
      <c r="A34" s="69" t="s">
        <v>30</v>
      </c>
      <c r="B34" s="41" t="s">
        <v>174</v>
      </c>
      <c r="C34" s="43">
        <v>313.76129800000012</v>
      </c>
      <c r="D34" s="43">
        <v>317.84872900000011</v>
      </c>
      <c r="E34" s="43">
        <v>230.21995900000002</v>
      </c>
      <c r="F34" s="57">
        <f t="shared" si="2"/>
        <v>0.15051778546736533</v>
      </c>
      <c r="G34" s="121">
        <f t="shared" si="3"/>
        <v>-83.541339000000107</v>
      </c>
      <c r="H34" s="121">
        <f t="shared" si="4"/>
        <v>-26.625762811575338</v>
      </c>
      <c r="I34" s="59"/>
      <c r="J34" s="43">
        <v>3221.240535999998</v>
      </c>
      <c r="K34" s="43">
        <v>3854.8503150000001</v>
      </c>
      <c r="L34" s="57">
        <f t="shared" si="5"/>
        <v>0.23993087016215792</v>
      </c>
      <c r="M34" s="176"/>
      <c r="N34" s="124"/>
      <c r="O34" s="76"/>
      <c r="P34" s="76"/>
      <c r="Q34" s="76"/>
      <c r="R34" s="76"/>
      <c r="S34" s="76"/>
      <c r="T34" s="168"/>
    </row>
    <row r="35" spans="1:23" x14ac:dyDescent="0.2">
      <c r="A35" s="69" t="s">
        <v>31</v>
      </c>
      <c r="B35" s="41" t="s">
        <v>157</v>
      </c>
      <c r="C35" s="43">
        <v>295.64525300000014</v>
      </c>
      <c r="D35" s="43">
        <v>278.57815300000004</v>
      </c>
      <c r="E35" s="43">
        <v>337.31591299999997</v>
      </c>
      <c r="F35" s="57">
        <f t="shared" si="2"/>
        <v>0.22053710915508612</v>
      </c>
      <c r="G35" s="121">
        <f t="shared" si="3"/>
        <v>41.670659999999828</v>
      </c>
      <c r="H35" s="121">
        <f t="shared" si="4"/>
        <v>14.094817886353752</v>
      </c>
      <c r="I35" s="59"/>
      <c r="J35" s="43">
        <v>4143.0710030000009</v>
      </c>
      <c r="K35" s="43">
        <v>3668.2230879999984</v>
      </c>
      <c r="L35" s="57">
        <f t="shared" si="5"/>
        <v>0.228314950136464</v>
      </c>
      <c r="M35" s="176"/>
      <c r="N35" s="124"/>
      <c r="O35" s="76"/>
      <c r="P35" s="76"/>
      <c r="Q35" s="76"/>
      <c r="R35" s="76"/>
      <c r="S35" s="76"/>
      <c r="T35" s="168"/>
    </row>
    <row r="36" spans="1:23" x14ac:dyDescent="0.2">
      <c r="A36" s="69" t="s">
        <v>32</v>
      </c>
      <c r="B36" s="41" t="s">
        <v>177</v>
      </c>
      <c r="C36" s="43">
        <v>360.69182000000029</v>
      </c>
      <c r="D36" s="43">
        <v>353.52718099999993</v>
      </c>
      <c r="E36" s="43">
        <v>155.01780399999998</v>
      </c>
      <c r="F36" s="57">
        <f t="shared" si="2"/>
        <v>0.10135062427881886</v>
      </c>
      <c r="G36" s="121">
        <f t="shared" si="3"/>
        <v>-205.67401600000031</v>
      </c>
      <c r="H36" s="121">
        <f t="shared" si="4"/>
        <v>-57.022090492653852</v>
      </c>
      <c r="I36" s="59"/>
      <c r="J36" s="43">
        <v>3839.7797770000006</v>
      </c>
      <c r="K36" s="43">
        <v>3278.0588229999989</v>
      </c>
      <c r="L36" s="57">
        <f t="shared" si="5"/>
        <v>0.20403062157424626</v>
      </c>
      <c r="M36" s="176"/>
      <c r="N36" s="124"/>
      <c r="O36" s="76"/>
      <c r="P36" s="76"/>
      <c r="Q36" s="76"/>
      <c r="R36" s="76"/>
      <c r="S36" s="76"/>
      <c r="T36" s="168"/>
    </row>
    <row r="37" spans="1:23" x14ac:dyDescent="0.2">
      <c r="A37" s="70"/>
      <c r="B37" s="35" t="s">
        <v>107</v>
      </c>
      <c r="C37" s="65">
        <f>SUM(C7:C36)</f>
        <v>133394.91567099997</v>
      </c>
      <c r="D37" s="65">
        <f>SUM(D7:D36)</f>
        <v>130248.44054099999</v>
      </c>
      <c r="E37" s="65">
        <f>SUM(E7:E36)</f>
        <v>148240.61941300004</v>
      </c>
      <c r="F37" s="68">
        <f>E37/E$5*100</f>
        <v>96.919701694305701</v>
      </c>
      <c r="G37" s="71">
        <f t="shared" ref="G37" si="6">E37-C37</f>
        <v>14845.703742000071</v>
      </c>
      <c r="H37" s="71">
        <f>(G37/C37)*100</f>
        <v>11.129137619169036</v>
      </c>
      <c r="I37" s="67"/>
      <c r="J37" s="65">
        <f>SUM(J7:J36)</f>
        <v>1452259.404349</v>
      </c>
      <c r="K37" s="65">
        <f t="shared" ref="K37" si="7">SUM(K7:K36)</f>
        <v>1549179.8204409997</v>
      </c>
      <c r="L37" s="68">
        <f>K37/K$5*100</f>
        <v>96.422956011993591</v>
      </c>
      <c r="N37" s="124"/>
      <c r="O37" s="76"/>
      <c r="P37" s="76"/>
      <c r="Q37" s="76"/>
      <c r="R37" s="76"/>
      <c r="S37" s="82"/>
      <c r="T37" s="82"/>
    </row>
    <row r="38" spans="1:23" x14ac:dyDescent="0.2">
      <c r="A38" s="70"/>
      <c r="B38" s="35" t="s">
        <v>33</v>
      </c>
      <c r="C38" s="80">
        <f>C5-C37</f>
        <v>5208.2545290000271</v>
      </c>
      <c r="D38" s="80">
        <f t="shared" ref="D38" si="8">D5-D37</f>
        <v>4686.6493680000131</v>
      </c>
      <c r="E38" s="80">
        <f>E5-E37</f>
        <v>4711.3777779999655</v>
      </c>
      <c r="F38" s="71">
        <f>E38/E$5*100</f>
        <v>3.0802983056942996</v>
      </c>
      <c r="G38" s="71">
        <f>E38-C38</f>
        <v>-496.87675100006163</v>
      </c>
      <c r="H38" s="71">
        <f>(G38/C38)*100</f>
        <v>-9.5401779662151185</v>
      </c>
      <c r="I38" s="67"/>
      <c r="J38" s="80">
        <f>J5-J37</f>
        <v>57031.149666000158</v>
      </c>
      <c r="K38" s="80">
        <f>K5-K37</f>
        <v>57470.591986000305</v>
      </c>
      <c r="L38" s="71">
        <f>K38/K$5*100</f>
        <v>3.5770439880064169</v>
      </c>
      <c r="N38" s="124"/>
      <c r="O38" s="124"/>
      <c r="P38" s="124"/>
      <c r="Q38" s="124"/>
      <c r="R38" s="124"/>
      <c r="S38" s="76"/>
      <c r="T38" s="76"/>
      <c r="U38" s="76"/>
      <c r="V38" s="76"/>
      <c r="W38" s="76"/>
    </row>
    <row r="39" spans="1:23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N39" s="76"/>
      <c r="O39" s="76"/>
      <c r="P39" s="124"/>
      <c r="Q39" s="124"/>
      <c r="R39" s="124"/>
    </row>
    <row r="40" spans="1:23" ht="12.75" x14ac:dyDescent="0.2">
      <c r="A40" s="97" t="s">
        <v>125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23" x14ac:dyDescent="0.2">
      <c r="A41" s="41"/>
      <c r="B41" s="114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23" x14ac:dyDescent="0.2">
      <c r="A42" s="12"/>
      <c r="B42" s="13"/>
      <c r="C42" s="185" t="s">
        <v>122</v>
      </c>
      <c r="D42" s="185"/>
      <c r="E42" s="185"/>
      <c r="F42" s="13"/>
      <c r="G42" s="186" t="s">
        <v>106</v>
      </c>
      <c r="H42" s="186"/>
      <c r="I42" s="14"/>
      <c r="J42" s="185" t="s">
        <v>122</v>
      </c>
      <c r="K42" s="185"/>
      <c r="L42" s="185"/>
      <c r="N42" s="164"/>
      <c r="O42" s="164"/>
      <c r="P42" s="164"/>
      <c r="Q42" s="164"/>
      <c r="R42" s="164"/>
    </row>
    <row r="43" spans="1:23" ht="24" x14ac:dyDescent="0.2">
      <c r="A43" s="72" t="s">
        <v>119</v>
      </c>
      <c r="B43" s="73" t="s">
        <v>1</v>
      </c>
      <c r="C43" s="17" t="s">
        <v>182</v>
      </c>
      <c r="D43" s="17" t="s">
        <v>179</v>
      </c>
      <c r="E43" s="17" t="s">
        <v>183</v>
      </c>
      <c r="F43" s="18" t="s">
        <v>116</v>
      </c>
      <c r="G43" s="19" t="s">
        <v>123</v>
      </c>
      <c r="H43" s="20" t="s">
        <v>2</v>
      </c>
      <c r="I43" s="20"/>
      <c r="J43" s="17" t="s">
        <v>184</v>
      </c>
      <c r="K43" s="17" t="s">
        <v>185</v>
      </c>
      <c r="L43" s="18" t="s">
        <v>116</v>
      </c>
      <c r="O43" s="95"/>
      <c r="P43" s="95"/>
      <c r="Q43" s="95"/>
      <c r="R43" s="95"/>
      <c r="S43" s="95"/>
      <c r="T43" s="81"/>
    </row>
    <row r="44" spans="1:23" ht="15" customHeight="1" x14ac:dyDescent="0.2">
      <c r="A44" s="84"/>
      <c r="B44" s="84" t="s">
        <v>56</v>
      </c>
      <c r="C44" s="85">
        <v>119343.073078</v>
      </c>
      <c r="D44" s="85">
        <v>128849.859719</v>
      </c>
      <c r="E44" s="85">
        <v>133675.58674699999</v>
      </c>
      <c r="F44" s="87">
        <f>E44/E$44*100</f>
        <v>100</v>
      </c>
      <c r="G44" s="87">
        <f>E44-C44</f>
        <v>14332.513668999993</v>
      </c>
      <c r="H44" s="87">
        <f t="shared" ref="H44" si="9">(G44/C44)*100</f>
        <v>12.009506123269155</v>
      </c>
      <c r="I44" s="89"/>
      <c r="J44" s="85">
        <v>1370237.479546</v>
      </c>
      <c r="K44" s="85">
        <v>1454847.1102480001</v>
      </c>
      <c r="L44" s="87">
        <f>K44/K$44*100</f>
        <v>100</v>
      </c>
      <c r="N44" s="173"/>
      <c r="O44" s="173"/>
      <c r="P44" s="173"/>
      <c r="Q44" s="172"/>
      <c r="R44" s="172"/>
    </row>
    <row r="45" spans="1:23" ht="6" customHeight="1" x14ac:dyDescent="0.2">
      <c r="A45" s="122"/>
      <c r="B45" s="123"/>
      <c r="C45" s="117"/>
      <c r="D45" s="117"/>
      <c r="E45" s="117"/>
      <c r="F45" s="118"/>
      <c r="G45" s="119"/>
      <c r="H45" s="120"/>
      <c r="I45" s="120"/>
      <c r="J45" s="117"/>
      <c r="K45" s="117"/>
      <c r="L45" s="118"/>
    </row>
    <row r="46" spans="1:23" x14ac:dyDescent="0.2">
      <c r="A46" s="69" t="s">
        <v>3</v>
      </c>
      <c r="B46" s="41" t="s">
        <v>137</v>
      </c>
      <c r="C46" s="43">
        <v>27362.187554000036</v>
      </c>
      <c r="D46" s="43">
        <v>34731.397740999993</v>
      </c>
      <c r="E46" s="43">
        <v>35285.98176100001</v>
      </c>
      <c r="F46" s="57">
        <f>E46/E$44*100</f>
        <v>26.396728542350623</v>
      </c>
      <c r="G46" s="121">
        <f t="shared" ref="G46:G76" si="10">E46-C46</f>
        <v>7923.7942069999735</v>
      </c>
      <c r="H46" s="121">
        <f t="shared" ref="H46:H75" si="11">(G46/C46)*100</f>
        <v>28.958920741852769</v>
      </c>
      <c r="I46" s="59"/>
      <c r="J46" s="43">
        <v>296480.90985599998</v>
      </c>
      <c r="K46" s="43">
        <v>353026.74166000006</v>
      </c>
      <c r="L46" s="57">
        <f>K46/K$44*100</f>
        <v>24.265556096806726</v>
      </c>
      <c r="M46" s="175"/>
      <c r="N46" s="76"/>
      <c r="O46" s="76"/>
      <c r="P46" s="76"/>
      <c r="Q46" s="76"/>
      <c r="R46" s="76"/>
      <c r="S46" s="76"/>
      <c r="T46" s="168"/>
      <c r="V46" s="76"/>
      <c r="W46" s="76"/>
    </row>
    <row r="47" spans="1:23" x14ac:dyDescent="0.2">
      <c r="A47" s="69" t="s">
        <v>4</v>
      </c>
      <c r="B47" s="41" t="s">
        <v>136</v>
      </c>
      <c r="C47" s="43">
        <v>13590.051433999995</v>
      </c>
      <c r="D47" s="43">
        <v>11967.539404000001</v>
      </c>
      <c r="E47" s="43">
        <v>12644.081980999998</v>
      </c>
      <c r="F47" s="57">
        <f t="shared" ref="F47:F75" si="12">E47/E$44*100</f>
        <v>9.4587817332200803</v>
      </c>
      <c r="G47" s="121">
        <f t="shared" si="10"/>
        <v>-945.96945299999788</v>
      </c>
      <c r="H47" s="121">
        <f t="shared" si="11"/>
        <v>-6.9607496159532056</v>
      </c>
      <c r="I47" s="59"/>
      <c r="J47" s="43">
        <v>165397.99315900006</v>
      </c>
      <c r="K47" s="43">
        <v>152825.8461410001</v>
      </c>
      <c r="L47" s="57">
        <f t="shared" ref="L47:L75" si="13">K47/K$44*100</f>
        <v>10.504598391438444</v>
      </c>
      <c r="M47" s="175"/>
      <c r="N47" s="76"/>
      <c r="O47" s="76"/>
      <c r="P47" s="76"/>
      <c r="Q47" s="76"/>
      <c r="R47" s="76"/>
      <c r="S47" s="76"/>
      <c r="T47" s="168"/>
      <c r="V47" s="76"/>
      <c r="W47" s="76"/>
    </row>
    <row r="48" spans="1:23" x14ac:dyDescent="0.2">
      <c r="A48" s="69" t="s">
        <v>5</v>
      </c>
      <c r="B48" s="41" t="s">
        <v>147</v>
      </c>
      <c r="C48" s="43">
        <v>10675.347319000002</v>
      </c>
      <c r="D48" s="43">
        <v>10068.953496000002</v>
      </c>
      <c r="E48" s="43">
        <v>11821.034349999998</v>
      </c>
      <c r="F48" s="57">
        <f t="shared" si="12"/>
        <v>8.8430764641961002</v>
      </c>
      <c r="G48" s="121">
        <f t="shared" si="10"/>
        <v>1145.6870309999958</v>
      </c>
      <c r="H48" s="121">
        <f t="shared" si="11"/>
        <v>10.732082027541155</v>
      </c>
      <c r="I48" s="59"/>
      <c r="J48" s="43">
        <v>109126.76254800004</v>
      </c>
      <c r="K48" s="43">
        <v>145066.67827099998</v>
      </c>
      <c r="L48" s="57">
        <f t="shared" si="13"/>
        <v>9.9712662072285543</v>
      </c>
      <c r="M48" s="176"/>
      <c r="N48" s="76"/>
      <c r="O48" s="76"/>
      <c r="P48" s="76"/>
      <c r="Q48" s="76"/>
      <c r="R48" s="76"/>
      <c r="S48" s="76"/>
      <c r="T48" s="168"/>
      <c r="V48" s="76"/>
      <c r="W48" s="76"/>
    </row>
    <row r="49" spans="1:23" x14ac:dyDescent="0.2">
      <c r="A49" s="69" t="s">
        <v>6</v>
      </c>
      <c r="B49" s="41" t="s">
        <v>138</v>
      </c>
      <c r="C49" s="43">
        <v>12047.431790000004</v>
      </c>
      <c r="D49" s="43">
        <v>8795.8532470000009</v>
      </c>
      <c r="E49" s="43">
        <v>11177.756644000001</v>
      </c>
      <c r="F49" s="57">
        <f t="shared" si="12"/>
        <v>8.3618534363761494</v>
      </c>
      <c r="G49" s="121">
        <f t="shared" si="10"/>
        <v>-869.67514600000322</v>
      </c>
      <c r="H49" s="121">
        <f t="shared" si="11"/>
        <v>-7.2187596589829122</v>
      </c>
      <c r="I49" s="59"/>
      <c r="J49" s="43">
        <v>126251.93593599994</v>
      </c>
      <c r="K49" s="43">
        <v>134388.061885</v>
      </c>
      <c r="L49" s="57">
        <f t="shared" si="13"/>
        <v>9.2372635542501502</v>
      </c>
      <c r="M49" s="176"/>
      <c r="N49" s="76"/>
      <c r="O49" s="76"/>
      <c r="P49" s="76"/>
      <c r="Q49" s="76"/>
      <c r="R49" s="76"/>
      <c r="S49" s="76"/>
      <c r="T49" s="168"/>
      <c r="V49" s="76"/>
      <c r="W49" s="76"/>
    </row>
    <row r="50" spans="1:23" x14ac:dyDescent="0.2">
      <c r="A50" s="69" t="s">
        <v>7</v>
      </c>
      <c r="B50" s="41" t="s">
        <v>171</v>
      </c>
      <c r="C50" s="43">
        <v>9600.2916480000058</v>
      </c>
      <c r="D50" s="43">
        <v>9164.1487099999958</v>
      </c>
      <c r="E50" s="43">
        <v>9212.6419889999961</v>
      </c>
      <c r="F50" s="57">
        <f t="shared" si="12"/>
        <v>6.8917909494096543</v>
      </c>
      <c r="G50" s="121">
        <f t="shared" si="10"/>
        <v>-387.64965900000971</v>
      </c>
      <c r="H50" s="121">
        <f t="shared" si="11"/>
        <v>-4.0378946100118469</v>
      </c>
      <c r="I50" s="59"/>
      <c r="J50" s="43">
        <v>103084.57090299996</v>
      </c>
      <c r="K50" s="43">
        <v>98871.263267000031</v>
      </c>
      <c r="L50" s="57">
        <f t="shared" si="13"/>
        <v>6.7959899408361863</v>
      </c>
      <c r="M50" s="176"/>
      <c r="N50" s="76"/>
      <c r="O50" s="76"/>
      <c r="P50" s="76"/>
      <c r="Q50" s="76"/>
      <c r="R50" s="76"/>
      <c r="S50" s="76"/>
      <c r="T50" s="176"/>
      <c r="V50" s="76"/>
      <c r="W50" s="76"/>
    </row>
    <row r="51" spans="1:23" x14ac:dyDescent="0.2">
      <c r="A51" s="69" t="s">
        <v>8</v>
      </c>
      <c r="B51" s="41" t="s">
        <v>140</v>
      </c>
      <c r="C51" s="43">
        <v>5346.2956089999989</v>
      </c>
      <c r="D51" s="43">
        <v>5603.0677039999991</v>
      </c>
      <c r="E51" s="43">
        <v>6715.3691380000018</v>
      </c>
      <c r="F51" s="57">
        <f t="shared" si="12"/>
        <v>5.0236316902874645</v>
      </c>
      <c r="G51" s="121">
        <f t="shared" si="10"/>
        <v>1369.073529000003</v>
      </c>
      <c r="H51" s="121">
        <f t="shared" si="11"/>
        <v>25.607890568102764</v>
      </c>
      <c r="I51" s="59"/>
      <c r="J51" s="43">
        <v>70147.196411000026</v>
      </c>
      <c r="K51" s="43">
        <v>66589.153007999979</v>
      </c>
      <c r="L51" s="57">
        <f t="shared" si="13"/>
        <v>4.5770550416564992</v>
      </c>
      <c r="M51" s="176"/>
      <c r="N51" s="76"/>
      <c r="O51" s="76"/>
      <c r="P51" s="76"/>
      <c r="Q51" s="76"/>
      <c r="R51" s="76"/>
      <c r="S51" s="76"/>
      <c r="T51" s="168"/>
      <c r="V51" s="76"/>
      <c r="W51" s="76"/>
    </row>
    <row r="52" spans="1:23" x14ac:dyDescent="0.2">
      <c r="A52" s="69" t="s">
        <v>9</v>
      </c>
      <c r="B52" s="41" t="s">
        <v>142</v>
      </c>
      <c r="C52" s="43">
        <v>3929.5769380000011</v>
      </c>
      <c r="D52" s="43">
        <v>7696.5597130000006</v>
      </c>
      <c r="E52" s="43">
        <v>5942.7074739999962</v>
      </c>
      <c r="F52" s="57">
        <f t="shared" si="12"/>
        <v>4.4456191430432339</v>
      </c>
      <c r="G52" s="121">
        <f t="shared" si="10"/>
        <v>2013.1305359999951</v>
      </c>
      <c r="H52" s="121">
        <f t="shared" si="11"/>
        <v>51.23021047208708</v>
      </c>
      <c r="I52" s="59"/>
      <c r="J52" s="43">
        <v>55420.939409999992</v>
      </c>
      <c r="K52" s="43">
        <v>64478.307539999987</v>
      </c>
      <c r="L52" s="57">
        <f t="shared" si="13"/>
        <v>4.4319645058104218</v>
      </c>
      <c r="M52" s="176"/>
      <c r="N52" s="76"/>
      <c r="O52" s="76"/>
      <c r="P52" s="76"/>
      <c r="Q52" s="76"/>
      <c r="R52" s="76"/>
      <c r="S52" s="76"/>
      <c r="T52" s="168"/>
      <c r="V52" s="76"/>
      <c r="W52" s="76"/>
    </row>
    <row r="53" spans="1:23" x14ac:dyDescent="0.2">
      <c r="A53" s="69" t="s">
        <v>10</v>
      </c>
      <c r="B53" s="41" t="s">
        <v>144</v>
      </c>
      <c r="C53" s="43">
        <v>6136.2166019999977</v>
      </c>
      <c r="D53" s="43">
        <v>4646.3648570000023</v>
      </c>
      <c r="E53" s="43">
        <v>6272.5015950000006</v>
      </c>
      <c r="F53" s="57">
        <f t="shared" si="12"/>
        <v>4.6923314478294378</v>
      </c>
      <c r="G53" s="121">
        <f t="shared" si="10"/>
        <v>136.28499300000294</v>
      </c>
      <c r="H53" s="121">
        <f t="shared" si="11"/>
        <v>2.2209938442457053</v>
      </c>
      <c r="I53" s="59"/>
      <c r="J53" s="43">
        <v>61132.316614000018</v>
      </c>
      <c r="K53" s="43">
        <v>62843.045965000027</v>
      </c>
      <c r="L53" s="57">
        <f t="shared" si="13"/>
        <v>4.3195635831649346</v>
      </c>
      <c r="M53" s="176"/>
      <c r="N53" s="76"/>
      <c r="O53" s="76"/>
      <c r="P53" s="76"/>
      <c r="Q53" s="76"/>
      <c r="R53" s="76"/>
      <c r="S53" s="76"/>
      <c r="T53" s="168"/>
      <c r="V53" s="76"/>
      <c r="W53" s="76"/>
    </row>
    <row r="54" spans="1:23" x14ac:dyDescent="0.2">
      <c r="A54" s="69" t="s">
        <v>11</v>
      </c>
      <c r="B54" s="41" t="s">
        <v>141</v>
      </c>
      <c r="C54" s="43">
        <v>4900.7737810000026</v>
      </c>
      <c r="D54" s="43">
        <v>4471.3700979999985</v>
      </c>
      <c r="E54" s="43">
        <v>5312.4412769999981</v>
      </c>
      <c r="F54" s="57">
        <f t="shared" si="12"/>
        <v>3.9741297616703539</v>
      </c>
      <c r="G54" s="121">
        <f t="shared" si="10"/>
        <v>411.66749599999548</v>
      </c>
      <c r="H54" s="121">
        <f t="shared" si="11"/>
        <v>8.4000509796229519</v>
      </c>
      <c r="I54" s="59"/>
      <c r="J54" s="43">
        <v>55523.604527999982</v>
      </c>
      <c r="K54" s="43">
        <v>54500.03475799998</v>
      </c>
      <c r="L54" s="57">
        <f t="shared" si="13"/>
        <v>3.7461004922166459</v>
      </c>
      <c r="M54" s="176"/>
      <c r="N54" s="76"/>
      <c r="O54" s="76"/>
      <c r="P54" s="76"/>
      <c r="Q54" s="76"/>
      <c r="R54" s="76"/>
      <c r="S54" s="76"/>
      <c r="T54" s="168"/>
      <c r="V54" s="76"/>
      <c r="W54" s="76"/>
    </row>
    <row r="55" spans="1:23" x14ac:dyDescent="0.2">
      <c r="A55" s="69" t="s">
        <v>12</v>
      </c>
      <c r="B55" s="41" t="s">
        <v>145</v>
      </c>
      <c r="C55" s="43">
        <v>2450.672892</v>
      </c>
      <c r="D55" s="43">
        <v>2873.1543760000004</v>
      </c>
      <c r="E55" s="43">
        <v>4421.8130280000014</v>
      </c>
      <c r="F55" s="57">
        <f t="shared" si="12"/>
        <v>3.3078688005827943</v>
      </c>
      <c r="G55" s="121">
        <f t="shared" si="10"/>
        <v>1971.1401360000013</v>
      </c>
      <c r="H55" s="121">
        <f t="shared" si="11"/>
        <v>80.432608629026333</v>
      </c>
      <c r="I55" s="59"/>
      <c r="J55" s="43">
        <v>29253.355183</v>
      </c>
      <c r="K55" s="43">
        <v>36885.516169999995</v>
      </c>
      <c r="L55" s="57">
        <f t="shared" si="13"/>
        <v>2.5353534340603194</v>
      </c>
      <c r="M55" s="176"/>
      <c r="N55" s="76"/>
      <c r="O55" s="76"/>
      <c r="P55" s="76"/>
      <c r="Q55" s="76"/>
      <c r="R55" s="76"/>
      <c r="S55" s="76"/>
      <c r="T55" s="168"/>
      <c r="V55" s="76"/>
      <c r="W55" s="76"/>
    </row>
    <row r="56" spans="1:23" x14ac:dyDescent="0.2">
      <c r="A56" s="69" t="s">
        <v>13</v>
      </c>
      <c r="B56" s="41" t="s">
        <v>143</v>
      </c>
      <c r="C56" s="43">
        <v>2452.7129810000001</v>
      </c>
      <c r="D56" s="43">
        <v>2463.994748000001</v>
      </c>
      <c r="E56" s="43">
        <v>2521.7225670000003</v>
      </c>
      <c r="F56" s="57">
        <f t="shared" si="12"/>
        <v>1.8864495966437893</v>
      </c>
      <c r="G56" s="121">
        <f t="shared" si="10"/>
        <v>69.009586000000127</v>
      </c>
      <c r="H56" s="121">
        <f t="shared" si="11"/>
        <v>2.8136021839727898</v>
      </c>
      <c r="I56" s="59"/>
      <c r="J56" s="43">
        <v>33578.855658000008</v>
      </c>
      <c r="K56" s="43">
        <v>29993.810007</v>
      </c>
      <c r="L56" s="57">
        <f t="shared" si="13"/>
        <v>2.0616468765495992</v>
      </c>
      <c r="M56" s="176"/>
      <c r="N56" s="76"/>
      <c r="O56" s="76"/>
      <c r="P56" s="76"/>
      <c r="Q56" s="76"/>
      <c r="R56" s="76"/>
      <c r="S56" s="76"/>
      <c r="T56" s="168"/>
      <c r="V56" s="76"/>
      <c r="W56" s="76"/>
    </row>
    <row r="57" spans="1:23" x14ac:dyDescent="0.2">
      <c r="A57" s="69" t="s">
        <v>14</v>
      </c>
      <c r="B57" s="41" t="s">
        <v>146</v>
      </c>
      <c r="C57" s="43">
        <v>2881.3836390000001</v>
      </c>
      <c r="D57" s="43">
        <v>2177.4570329999992</v>
      </c>
      <c r="E57" s="43">
        <v>2714.4929249999991</v>
      </c>
      <c r="F57" s="57">
        <f t="shared" si="12"/>
        <v>2.0306571985635355</v>
      </c>
      <c r="G57" s="121">
        <f t="shared" si="10"/>
        <v>-166.89071400000103</v>
      </c>
      <c r="H57" s="121">
        <f t="shared" si="11"/>
        <v>-5.7920337903328054</v>
      </c>
      <c r="I57" s="59"/>
      <c r="J57" s="43">
        <v>31367.158524000009</v>
      </c>
      <c r="K57" s="43">
        <v>27194.876766000009</v>
      </c>
      <c r="L57" s="57">
        <f t="shared" si="13"/>
        <v>1.8692601149934058</v>
      </c>
      <c r="M57" s="176"/>
      <c r="N57" s="76"/>
      <c r="O57" s="76"/>
      <c r="P57" s="76"/>
      <c r="Q57" s="76"/>
      <c r="R57" s="76"/>
      <c r="S57" s="76"/>
      <c r="T57" s="168"/>
      <c r="V57" s="76"/>
      <c r="W57" s="76"/>
    </row>
    <row r="58" spans="1:23" x14ac:dyDescent="0.2">
      <c r="A58" s="69" t="s">
        <v>15</v>
      </c>
      <c r="B58" s="41" t="s">
        <v>155</v>
      </c>
      <c r="C58" s="43">
        <v>3311.1158810000015</v>
      </c>
      <c r="D58" s="43">
        <v>1184.8315440000001</v>
      </c>
      <c r="E58" s="43">
        <v>2261.4985979999992</v>
      </c>
      <c r="F58" s="57">
        <f t="shared" si="12"/>
        <v>1.6917813140257285</v>
      </c>
      <c r="G58" s="121">
        <f t="shared" si="10"/>
        <v>-1049.6172830000023</v>
      </c>
      <c r="H58" s="121">
        <f t="shared" si="11"/>
        <v>-31.699805163055899</v>
      </c>
      <c r="I58" s="59"/>
      <c r="J58" s="43">
        <v>37279.918415000015</v>
      </c>
      <c r="K58" s="43">
        <v>26510.833870999977</v>
      </c>
      <c r="L58" s="57">
        <f t="shared" si="13"/>
        <v>1.8222419169860959</v>
      </c>
      <c r="M58" s="176"/>
      <c r="N58" s="76"/>
      <c r="O58" s="76"/>
      <c r="P58" s="76"/>
      <c r="Q58" s="76"/>
      <c r="R58" s="76"/>
      <c r="S58" s="76"/>
      <c r="T58" s="168"/>
      <c r="V58" s="76"/>
      <c r="W58" s="76"/>
    </row>
    <row r="59" spans="1:23" x14ac:dyDescent="0.2">
      <c r="A59" s="69" t="s">
        <v>16</v>
      </c>
      <c r="B59" s="41" t="s">
        <v>151</v>
      </c>
      <c r="C59" s="43">
        <v>1550.483390000001</v>
      </c>
      <c r="D59" s="43">
        <v>2670.6089480000014</v>
      </c>
      <c r="E59" s="43">
        <v>1731.0755510000004</v>
      </c>
      <c r="F59" s="57">
        <f t="shared" si="12"/>
        <v>1.29498257170646</v>
      </c>
      <c r="G59" s="121">
        <f t="shared" si="10"/>
        <v>180.59216099999935</v>
      </c>
      <c r="H59" s="121">
        <f t="shared" si="11"/>
        <v>11.647474727220343</v>
      </c>
      <c r="I59" s="59"/>
      <c r="J59" s="43">
        <v>27662.220519999992</v>
      </c>
      <c r="K59" s="43">
        <v>25830.315766000003</v>
      </c>
      <c r="L59" s="57">
        <f t="shared" si="13"/>
        <v>1.7754659980454472</v>
      </c>
      <c r="M59" s="176"/>
      <c r="N59" s="76"/>
      <c r="O59" s="76"/>
      <c r="P59" s="76"/>
      <c r="Q59" s="76"/>
      <c r="R59" s="76"/>
      <c r="S59" s="76"/>
      <c r="T59" s="168"/>
      <c r="V59" s="76"/>
      <c r="W59" s="76"/>
    </row>
    <row r="60" spans="1:23" x14ac:dyDescent="0.2">
      <c r="A60" s="69" t="s">
        <v>17</v>
      </c>
      <c r="B60" s="41" t="s">
        <v>139</v>
      </c>
      <c r="C60" s="43">
        <v>1131.3178509999998</v>
      </c>
      <c r="D60" s="43">
        <v>1948.7718299999995</v>
      </c>
      <c r="E60" s="43">
        <v>2389.9454090000008</v>
      </c>
      <c r="F60" s="57">
        <f t="shared" si="12"/>
        <v>1.7878697727531292</v>
      </c>
      <c r="G60" s="121">
        <f t="shared" si="10"/>
        <v>1258.627558000001</v>
      </c>
      <c r="H60" s="121">
        <f t="shared" si="11"/>
        <v>111.25322179681592</v>
      </c>
      <c r="I60" s="59"/>
      <c r="J60" s="43">
        <v>16669.817150999996</v>
      </c>
      <c r="K60" s="43">
        <v>20343.515191999999</v>
      </c>
      <c r="L60" s="57">
        <f t="shared" si="13"/>
        <v>1.3983266728647623</v>
      </c>
      <c r="M60" s="176"/>
      <c r="N60" s="76"/>
      <c r="O60" s="76"/>
      <c r="P60" s="76"/>
      <c r="Q60" s="76"/>
      <c r="R60" s="76"/>
      <c r="S60" s="76"/>
      <c r="T60" s="168"/>
      <c r="V60" s="76"/>
      <c r="W60" s="76"/>
    </row>
    <row r="61" spans="1:23" x14ac:dyDescent="0.2">
      <c r="A61" s="69" t="s">
        <v>18</v>
      </c>
      <c r="B61" s="41" t="s">
        <v>178</v>
      </c>
      <c r="C61" s="43">
        <v>320.04218799999995</v>
      </c>
      <c r="D61" s="43">
        <v>6803.6134270000002</v>
      </c>
      <c r="E61" s="43">
        <v>1862.502029</v>
      </c>
      <c r="F61" s="57">
        <f t="shared" si="12"/>
        <v>1.3933000589891176</v>
      </c>
      <c r="G61" s="121">
        <f t="shared" si="10"/>
        <v>1542.4598410000001</v>
      </c>
      <c r="H61" s="121">
        <f t="shared" si="11"/>
        <v>481.95516054902123</v>
      </c>
      <c r="I61" s="121"/>
      <c r="J61" s="43">
        <v>2550.6773929999999</v>
      </c>
      <c r="K61" s="43">
        <v>13583.040843000004</v>
      </c>
      <c r="L61" s="57">
        <f t="shared" si="13"/>
        <v>0.93364043185847723</v>
      </c>
      <c r="M61" s="176"/>
      <c r="N61" s="76"/>
      <c r="O61" s="76"/>
      <c r="P61" s="76"/>
      <c r="Q61" s="76"/>
      <c r="R61" s="76"/>
      <c r="S61" s="76"/>
      <c r="T61" s="168"/>
      <c r="V61" s="76"/>
      <c r="W61" s="76"/>
    </row>
    <row r="62" spans="1:23" x14ac:dyDescent="0.2">
      <c r="A62" s="69" t="s">
        <v>19</v>
      </c>
      <c r="B62" s="41" t="s">
        <v>157</v>
      </c>
      <c r="C62" s="43">
        <v>1543.4171879999997</v>
      </c>
      <c r="D62" s="43">
        <v>1373.104325</v>
      </c>
      <c r="E62" s="43">
        <v>1126.1741800000002</v>
      </c>
      <c r="F62" s="57">
        <f t="shared" si="12"/>
        <v>0.84246810311851827</v>
      </c>
      <c r="G62" s="121">
        <f t="shared" si="10"/>
        <v>-417.24300799999946</v>
      </c>
      <c r="H62" s="121">
        <f t="shared" si="11"/>
        <v>-27.033715267916243</v>
      </c>
      <c r="I62" s="59"/>
      <c r="J62" s="43">
        <v>16214.393350999995</v>
      </c>
      <c r="K62" s="43">
        <v>13319.489413000001</v>
      </c>
      <c r="L62" s="57">
        <f t="shared" si="13"/>
        <v>0.91552502796871194</v>
      </c>
      <c r="M62" s="176"/>
      <c r="N62" s="76"/>
      <c r="O62" s="76"/>
      <c r="P62" s="76"/>
      <c r="Q62" s="76"/>
      <c r="R62" s="76"/>
      <c r="S62" s="76"/>
      <c r="T62" s="168"/>
      <c r="V62" s="76"/>
      <c r="W62" s="76"/>
    </row>
    <row r="63" spans="1:23" x14ac:dyDescent="0.2">
      <c r="A63" s="69" t="s">
        <v>20</v>
      </c>
      <c r="B63" s="41" t="s">
        <v>160</v>
      </c>
      <c r="C63" s="43">
        <v>658.74759999999947</v>
      </c>
      <c r="D63" s="43">
        <v>1024.792551</v>
      </c>
      <c r="E63" s="43">
        <v>911.14381200000014</v>
      </c>
      <c r="F63" s="57">
        <f t="shared" si="12"/>
        <v>0.68160823840217655</v>
      </c>
      <c r="G63" s="121">
        <f t="shared" si="10"/>
        <v>252.39621200000067</v>
      </c>
      <c r="H63" s="121">
        <f t="shared" si="11"/>
        <v>38.314555073900976</v>
      </c>
      <c r="I63" s="59"/>
      <c r="J63" s="43">
        <v>9170.1469949999901</v>
      </c>
      <c r="K63" s="43">
        <v>9293.1205920000011</v>
      </c>
      <c r="L63" s="57">
        <f t="shared" si="13"/>
        <v>0.63876956736820634</v>
      </c>
      <c r="M63" s="176"/>
      <c r="N63" s="76"/>
      <c r="O63" s="76"/>
      <c r="P63" s="76"/>
      <c r="Q63" s="76"/>
      <c r="R63" s="76"/>
      <c r="S63" s="76"/>
      <c r="T63" s="168"/>
      <c r="V63" s="76"/>
      <c r="W63" s="76"/>
    </row>
    <row r="64" spans="1:23" x14ac:dyDescent="0.2">
      <c r="A64" s="69" t="s">
        <v>21</v>
      </c>
      <c r="B64" s="41" t="s">
        <v>148</v>
      </c>
      <c r="C64" s="43">
        <v>892.97347900000045</v>
      </c>
      <c r="D64" s="43">
        <v>739.03817700000025</v>
      </c>
      <c r="E64" s="43">
        <v>761.93359200000009</v>
      </c>
      <c r="F64" s="57">
        <f t="shared" si="12"/>
        <v>0.5699870937855448</v>
      </c>
      <c r="G64" s="121">
        <f t="shared" si="10"/>
        <v>-131.03988700000036</v>
      </c>
      <c r="H64" s="121">
        <f t="shared" si="11"/>
        <v>-14.674555301098735</v>
      </c>
      <c r="I64" s="59"/>
      <c r="J64" s="43">
        <v>10331.510657000008</v>
      </c>
      <c r="K64" s="43">
        <v>9188.0585629999987</v>
      </c>
      <c r="L64" s="57">
        <f t="shared" si="13"/>
        <v>0.63154805053252361</v>
      </c>
      <c r="M64" s="176"/>
      <c r="N64" s="76"/>
      <c r="O64" s="76"/>
      <c r="P64" s="76"/>
      <c r="Q64" s="76"/>
      <c r="R64" s="76"/>
      <c r="S64" s="76"/>
      <c r="T64" s="168"/>
      <c r="V64" s="76"/>
      <c r="W64" s="76"/>
    </row>
    <row r="65" spans="1:23" x14ac:dyDescent="0.2">
      <c r="A65" s="69" t="s">
        <v>22</v>
      </c>
      <c r="B65" s="41" t="s">
        <v>176</v>
      </c>
      <c r="C65" s="43">
        <v>100.53535099999998</v>
      </c>
      <c r="D65" s="43">
        <v>1319.8562719999998</v>
      </c>
      <c r="E65" s="43">
        <v>119.35161600000001</v>
      </c>
      <c r="F65" s="57">
        <f t="shared" si="12"/>
        <v>8.9284527492585364E-2</v>
      </c>
      <c r="G65" s="121">
        <f t="shared" si="10"/>
        <v>18.81626500000003</v>
      </c>
      <c r="H65" s="121">
        <f t="shared" si="11"/>
        <v>18.716068340975937</v>
      </c>
      <c r="I65" s="59"/>
      <c r="J65" s="43">
        <v>3004.3821710000011</v>
      </c>
      <c r="K65" s="43">
        <v>7275.8872709999978</v>
      </c>
      <c r="L65" s="57">
        <f t="shared" si="13"/>
        <v>0.50011353218825283</v>
      </c>
      <c r="M65" s="176"/>
      <c r="N65" s="76"/>
      <c r="O65" s="76"/>
      <c r="P65" s="76"/>
      <c r="Q65" s="76"/>
      <c r="R65" s="76"/>
      <c r="S65" s="76"/>
      <c r="T65" s="168"/>
      <c r="V65" s="76"/>
      <c r="W65" s="76"/>
    </row>
    <row r="66" spans="1:23" x14ac:dyDescent="0.2">
      <c r="A66" s="69" t="s">
        <v>23</v>
      </c>
      <c r="B66" s="41" t="s">
        <v>163</v>
      </c>
      <c r="C66" s="43">
        <v>493.25340900000009</v>
      </c>
      <c r="D66" s="43">
        <v>490.89753700000006</v>
      </c>
      <c r="E66" s="43">
        <v>598.30851099999995</v>
      </c>
      <c r="F66" s="57">
        <f t="shared" si="12"/>
        <v>0.44758248350342661</v>
      </c>
      <c r="G66" s="121">
        <f t="shared" si="10"/>
        <v>105.05510199999986</v>
      </c>
      <c r="H66" s="121">
        <f t="shared" si="11"/>
        <v>21.298403636577774</v>
      </c>
      <c r="I66" s="59"/>
      <c r="J66" s="43">
        <v>7564.3127509999986</v>
      </c>
      <c r="K66" s="43">
        <v>7031.9502530000009</v>
      </c>
      <c r="L66" s="57">
        <f t="shared" si="13"/>
        <v>0.48334633952026074</v>
      </c>
      <c r="M66" s="176"/>
      <c r="N66" s="76"/>
      <c r="O66" s="76"/>
      <c r="P66" s="76"/>
      <c r="Q66" s="76"/>
      <c r="R66" s="76"/>
      <c r="S66" s="76"/>
      <c r="T66" s="168"/>
      <c r="V66" s="76"/>
      <c r="W66" s="76"/>
    </row>
    <row r="67" spans="1:23" x14ac:dyDescent="0.2">
      <c r="A67" s="69" t="s">
        <v>24</v>
      </c>
      <c r="B67" s="41" t="s">
        <v>153</v>
      </c>
      <c r="C67" s="43">
        <v>719.03225099999997</v>
      </c>
      <c r="D67" s="43">
        <v>538.76934800000004</v>
      </c>
      <c r="E67" s="43">
        <v>611.2206819999999</v>
      </c>
      <c r="F67" s="57">
        <f t="shared" si="12"/>
        <v>0.45724181720393098</v>
      </c>
      <c r="G67" s="121">
        <f t="shared" si="10"/>
        <v>-107.81156900000008</v>
      </c>
      <c r="H67" s="121">
        <f t="shared" si="11"/>
        <v>-14.99398237701581</v>
      </c>
      <c r="I67" s="59"/>
      <c r="J67" s="43">
        <v>8188.4453320000039</v>
      </c>
      <c r="K67" s="43">
        <v>6963.0330570000006</v>
      </c>
      <c r="L67" s="57">
        <f t="shared" si="13"/>
        <v>0.47860926470913151</v>
      </c>
      <c r="M67" s="176"/>
      <c r="N67" s="76"/>
      <c r="O67" s="76"/>
      <c r="P67" s="76"/>
      <c r="Q67" s="76"/>
      <c r="R67" s="76"/>
      <c r="S67" s="76"/>
      <c r="T67" s="168"/>
      <c r="V67" s="76"/>
      <c r="W67" s="76"/>
    </row>
    <row r="68" spans="1:23" x14ac:dyDescent="0.2">
      <c r="A68" s="69" t="s">
        <v>25</v>
      </c>
      <c r="B68" s="41" t="s">
        <v>149</v>
      </c>
      <c r="C68" s="43">
        <v>442.5503470000001</v>
      </c>
      <c r="D68" s="43">
        <v>364.02475700000008</v>
      </c>
      <c r="E68" s="43">
        <v>383.98965100000004</v>
      </c>
      <c r="F68" s="57">
        <f t="shared" si="12"/>
        <v>0.28725488351643064</v>
      </c>
      <c r="G68" s="121">
        <f t="shared" si="10"/>
        <v>-58.560696000000064</v>
      </c>
      <c r="H68" s="121">
        <f t="shared" si="11"/>
        <v>-13.232550013117503</v>
      </c>
      <c r="I68" s="59"/>
      <c r="J68" s="43">
        <v>9146.2372839999953</v>
      </c>
      <c r="K68" s="43">
        <v>6121.6158219999988</v>
      </c>
      <c r="L68" s="57">
        <f t="shared" si="13"/>
        <v>0.42077382419630877</v>
      </c>
      <c r="M68" s="176"/>
      <c r="N68" s="76"/>
      <c r="O68" s="76"/>
      <c r="P68" s="76"/>
      <c r="Q68" s="76"/>
      <c r="R68" s="76"/>
      <c r="S68" s="76"/>
      <c r="T68" s="168"/>
      <c r="V68" s="76"/>
      <c r="W68" s="76"/>
    </row>
    <row r="69" spans="1:23" x14ac:dyDescent="0.2">
      <c r="A69" s="69" t="s">
        <v>26</v>
      </c>
      <c r="B69" s="41" t="s">
        <v>158</v>
      </c>
      <c r="C69" s="43">
        <v>403.92201799999998</v>
      </c>
      <c r="D69" s="43">
        <v>343.94851300000005</v>
      </c>
      <c r="E69" s="43">
        <v>498.99551600000001</v>
      </c>
      <c r="F69" s="57">
        <f t="shared" si="12"/>
        <v>0.3732884426716</v>
      </c>
      <c r="G69" s="121">
        <f t="shared" si="10"/>
        <v>95.073498000000029</v>
      </c>
      <c r="H69" s="121">
        <f t="shared" si="11"/>
        <v>23.537587396387</v>
      </c>
      <c r="I69" s="59"/>
      <c r="J69" s="43">
        <v>4823.7025710000044</v>
      </c>
      <c r="K69" s="43">
        <v>5839.5094169999993</v>
      </c>
      <c r="L69" s="57">
        <f t="shared" si="13"/>
        <v>0.40138303027625827</v>
      </c>
      <c r="M69" s="176"/>
      <c r="N69" s="76"/>
      <c r="O69" s="76"/>
      <c r="P69" s="76"/>
      <c r="Q69" s="76"/>
      <c r="R69" s="76"/>
      <c r="S69" s="76"/>
      <c r="T69" s="168"/>
      <c r="V69" s="76"/>
      <c r="W69" s="76"/>
    </row>
    <row r="70" spans="1:23" x14ac:dyDescent="0.2">
      <c r="A70" s="69" t="s">
        <v>27</v>
      </c>
      <c r="B70" s="41" t="s">
        <v>162</v>
      </c>
      <c r="C70" s="43">
        <v>453.51973600000008</v>
      </c>
      <c r="D70" s="43">
        <v>479.55360000000007</v>
      </c>
      <c r="E70" s="43">
        <v>371.68658800000003</v>
      </c>
      <c r="F70" s="57">
        <f t="shared" si="12"/>
        <v>0.27805121117850007</v>
      </c>
      <c r="G70" s="121">
        <f t="shared" si="10"/>
        <v>-81.833148000000051</v>
      </c>
      <c r="H70" s="121">
        <f t="shared" si="11"/>
        <v>-18.044010327259503</v>
      </c>
      <c r="I70" s="59"/>
      <c r="J70" s="43">
        <v>7383.3457870000002</v>
      </c>
      <c r="K70" s="43">
        <v>5811.5659350000024</v>
      </c>
      <c r="L70" s="57">
        <f t="shared" si="13"/>
        <v>0.399462314222787</v>
      </c>
      <c r="M70" s="176"/>
      <c r="N70" s="76"/>
      <c r="O70" s="76"/>
      <c r="P70" s="76"/>
      <c r="Q70" s="76"/>
      <c r="R70" s="76"/>
      <c r="S70" s="76"/>
      <c r="T70" s="168"/>
      <c r="V70" s="76"/>
      <c r="W70" s="76"/>
    </row>
    <row r="71" spans="1:23" x14ac:dyDescent="0.2">
      <c r="A71" s="69" t="s">
        <v>28</v>
      </c>
      <c r="B71" s="41" t="s">
        <v>164</v>
      </c>
      <c r="C71" s="43">
        <v>514.21551199999999</v>
      </c>
      <c r="D71" s="43">
        <v>210.49523399999998</v>
      </c>
      <c r="E71" s="43">
        <v>346.13797699999998</v>
      </c>
      <c r="F71" s="57">
        <f t="shared" si="12"/>
        <v>0.25893881255603923</v>
      </c>
      <c r="G71" s="121">
        <f t="shared" si="10"/>
        <v>-168.07753500000001</v>
      </c>
      <c r="H71" s="121">
        <f t="shared" si="11"/>
        <v>-32.686204728884185</v>
      </c>
      <c r="I71" s="59"/>
      <c r="J71" s="43">
        <v>5009.6075630000014</v>
      </c>
      <c r="K71" s="43">
        <v>5375.7201649999988</v>
      </c>
      <c r="L71" s="57">
        <f t="shared" si="13"/>
        <v>0.36950413051194281</v>
      </c>
      <c r="M71" s="176"/>
      <c r="N71" s="76"/>
      <c r="O71" s="76"/>
      <c r="P71" s="76"/>
      <c r="Q71" s="76"/>
      <c r="R71" s="76"/>
      <c r="S71" s="76"/>
      <c r="T71" s="168"/>
      <c r="V71" s="76"/>
      <c r="W71" s="76"/>
    </row>
    <row r="72" spans="1:23" x14ac:dyDescent="0.2">
      <c r="A72" s="69" t="s">
        <v>29</v>
      </c>
      <c r="B72" s="41" t="s">
        <v>173</v>
      </c>
      <c r="C72" s="43">
        <v>159.86630299999996</v>
      </c>
      <c r="D72" s="43">
        <v>261.56042300000001</v>
      </c>
      <c r="E72" s="43">
        <v>295.92606899999998</v>
      </c>
      <c r="F72" s="57">
        <f t="shared" si="12"/>
        <v>0.22137630079012263</v>
      </c>
      <c r="G72" s="121">
        <f t="shared" si="10"/>
        <v>136.05976600000002</v>
      </c>
      <c r="H72" s="121">
        <f t="shared" si="11"/>
        <v>85.108470920228925</v>
      </c>
      <c r="I72" s="59"/>
      <c r="J72" s="43">
        <v>2405.5316400000015</v>
      </c>
      <c r="K72" s="43">
        <v>4922.4973300000001</v>
      </c>
      <c r="L72" s="57">
        <f t="shared" si="13"/>
        <v>0.33835152129221935</v>
      </c>
      <c r="M72" s="176"/>
      <c r="N72" s="76"/>
      <c r="O72" s="76"/>
      <c r="P72" s="76"/>
      <c r="Q72" s="76"/>
      <c r="R72" s="76"/>
      <c r="S72" s="76"/>
      <c r="T72" s="168"/>
      <c r="V72" s="76"/>
      <c r="W72" s="76"/>
    </row>
    <row r="73" spans="1:23" x14ac:dyDescent="0.2">
      <c r="A73" s="69" t="s">
        <v>30</v>
      </c>
      <c r="B73" s="41" t="s">
        <v>175</v>
      </c>
      <c r="C73" s="43">
        <v>0</v>
      </c>
      <c r="D73" s="43">
        <v>540.29479900000001</v>
      </c>
      <c r="E73" s="43">
        <v>247.81887800000001</v>
      </c>
      <c r="F73" s="57">
        <f t="shared" si="12"/>
        <v>0.1853882851990262</v>
      </c>
      <c r="G73" s="121">
        <f t="shared" si="10"/>
        <v>247.81887800000001</v>
      </c>
      <c r="H73" s="121" t="e">
        <f t="shared" si="11"/>
        <v>#DIV/0!</v>
      </c>
      <c r="I73" s="59"/>
      <c r="J73" s="43">
        <v>1442.6307569999999</v>
      </c>
      <c r="K73" s="43">
        <v>4293.4865930000005</v>
      </c>
      <c r="L73" s="57">
        <f t="shared" si="13"/>
        <v>0.29511599966460478</v>
      </c>
      <c r="M73" s="176"/>
      <c r="N73" s="76"/>
      <c r="O73" s="76"/>
      <c r="P73" s="76"/>
      <c r="Q73" s="76"/>
      <c r="R73" s="76"/>
      <c r="S73" s="76"/>
      <c r="T73" s="168"/>
      <c r="V73" s="76"/>
      <c r="W73" s="76"/>
    </row>
    <row r="74" spans="1:23" x14ac:dyDescent="0.2">
      <c r="A74" s="69" t="s">
        <v>31</v>
      </c>
      <c r="B74" s="41" t="s">
        <v>154</v>
      </c>
      <c r="C74" s="43">
        <v>313.28008499999987</v>
      </c>
      <c r="D74" s="43">
        <v>284.97931799999998</v>
      </c>
      <c r="E74" s="43">
        <v>392.58245799999997</v>
      </c>
      <c r="F74" s="57">
        <f t="shared" si="12"/>
        <v>0.29368298845997809</v>
      </c>
      <c r="G74" s="121">
        <f t="shared" si="10"/>
        <v>79.302373000000102</v>
      </c>
      <c r="H74" s="121">
        <f t="shared" si="11"/>
        <v>25.313569804477083</v>
      </c>
      <c r="I74" s="59"/>
      <c r="J74" s="43">
        <v>4446.8978689999985</v>
      </c>
      <c r="K74" s="43">
        <v>4191.5212129999982</v>
      </c>
      <c r="L74" s="57">
        <f t="shared" si="13"/>
        <v>0.28810733330497468</v>
      </c>
      <c r="M74" s="176"/>
      <c r="N74" s="76"/>
      <c r="O74" s="76"/>
      <c r="P74" s="76"/>
      <c r="Q74" s="76"/>
      <c r="R74" s="76"/>
      <c r="S74" s="76"/>
      <c r="T74" s="168"/>
      <c r="V74" s="76"/>
      <c r="W74" s="76"/>
    </row>
    <row r="75" spans="1:23" x14ac:dyDescent="0.2">
      <c r="A75" s="69" t="s">
        <v>32</v>
      </c>
      <c r="B75" s="41" t="s">
        <v>150</v>
      </c>
      <c r="C75" s="43">
        <v>402.23341699999992</v>
      </c>
      <c r="D75" s="43">
        <v>284.79270799999995</v>
      </c>
      <c r="E75" s="43">
        <v>264.27946399999996</v>
      </c>
      <c r="F75" s="57">
        <f t="shared" si="12"/>
        <v>0.19770211631850645</v>
      </c>
      <c r="G75" s="121">
        <f t="shared" si="10"/>
        <v>-137.95395299999996</v>
      </c>
      <c r="H75" s="121">
        <f t="shared" si="11"/>
        <v>-34.296989551218708</v>
      </c>
      <c r="I75" s="59"/>
      <c r="J75" s="43">
        <v>3597.7086749999985</v>
      </c>
      <c r="K75" s="43">
        <v>3478.5174140000008</v>
      </c>
      <c r="L75" s="57">
        <f t="shared" si="13"/>
        <v>0.239098485985035</v>
      </c>
      <c r="M75" s="176"/>
      <c r="N75" s="76"/>
      <c r="O75" s="76"/>
      <c r="P75" s="76"/>
      <c r="Q75" s="76"/>
      <c r="R75" s="76"/>
      <c r="S75" s="76"/>
      <c r="T75" s="168"/>
      <c r="V75" s="76"/>
      <c r="W75" s="76"/>
    </row>
    <row r="76" spans="1:23" x14ac:dyDescent="0.2">
      <c r="A76" s="35"/>
      <c r="B76" s="35" t="s">
        <v>107</v>
      </c>
      <c r="C76" s="65">
        <f>SUM(C46:C75)</f>
        <v>114783.44819300005</v>
      </c>
      <c r="D76" s="65">
        <f>SUM(D46:D75)</f>
        <v>125523.794438</v>
      </c>
      <c r="E76" s="65">
        <f>SUM(E46:E75)</f>
        <v>129217.11531000001</v>
      </c>
      <c r="F76" s="71">
        <f>E76/E$44*100</f>
        <v>96.664707785844044</v>
      </c>
      <c r="G76" s="71">
        <f t="shared" si="10"/>
        <v>14433.667116999961</v>
      </c>
      <c r="H76" s="71">
        <f>(G76/C76)*100</f>
        <v>12.574693777042484</v>
      </c>
      <c r="I76" s="66"/>
      <c r="J76" s="65">
        <f>SUM(J46:J75)</f>
        <v>1313657.0856120002</v>
      </c>
      <c r="K76" s="65">
        <f>SUM(K46:K75)</f>
        <v>1406037.0141479997</v>
      </c>
      <c r="L76" s="71">
        <f>K76/K$44*100</f>
        <v>96.64500168050786</v>
      </c>
      <c r="N76" s="157"/>
      <c r="O76" s="157"/>
      <c r="P76" s="157"/>
      <c r="Q76" s="157"/>
      <c r="R76" s="157"/>
      <c r="S76" s="76"/>
      <c r="V76" s="76"/>
      <c r="W76" s="76"/>
    </row>
    <row r="77" spans="1:23" x14ac:dyDescent="0.2">
      <c r="A77" s="35"/>
      <c r="B77" s="35" t="s">
        <v>33</v>
      </c>
      <c r="C77" s="65">
        <f>C44-C76</f>
        <v>4559.6248849999538</v>
      </c>
      <c r="D77" s="65">
        <f t="shared" ref="D77:E77" si="14">D44-D76</f>
        <v>3326.0652810000029</v>
      </c>
      <c r="E77" s="65">
        <f t="shared" si="14"/>
        <v>4458.4714369999856</v>
      </c>
      <c r="F77" s="71">
        <f>E77/E$44*100</f>
        <v>3.3352922141559591</v>
      </c>
      <c r="G77" s="71">
        <f>E77-C77</f>
        <v>-101.15344799996819</v>
      </c>
      <c r="H77" s="71">
        <f>(G77/C77)*100</f>
        <v>-2.2184598635018902</v>
      </c>
      <c r="I77" s="66"/>
      <c r="J77" s="65">
        <f>J44-J76</f>
        <v>56580.393933999818</v>
      </c>
      <c r="K77" s="65">
        <f>K44-K76</f>
        <v>48810.096100000432</v>
      </c>
      <c r="L77" s="71">
        <f>K77/K$44*100</f>
        <v>3.3549983194921444</v>
      </c>
      <c r="N77" s="76"/>
      <c r="O77" s="76"/>
      <c r="P77" s="76"/>
      <c r="Q77" s="76"/>
      <c r="R77" s="76"/>
    </row>
    <row r="78" spans="1:23" x14ac:dyDescent="0.2">
      <c r="N78" s="76"/>
      <c r="O78" s="76"/>
      <c r="P78" s="76"/>
      <c r="Q78" s="76"/>
      <c r="R78" s="76"/>
    </row>
  </sheetData>
  <mergeCells count="6">
    <mergeCell ref="C3:E3"/>
    <mergeCell ref="G3:H3"/>
    <mergeCell ref="J3:L3"/>
    <mergeCell ref="C42:E42"/>
    <mergeCell ref="G42:H42"/>
    <mergeCell ref="J42:L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9"/>
  <sheetViews>
    <sheetView tabSelected="1" view="pageBreakPreview" zoomScaleNormal="100" zoomScaleSheetLayoutView="100" workbookViewId="0">
      <pane xSplit="2" ySplit="4" topLeftCell="C5" activePane="bottomRight" state="frozen"/>
      <selection activeCell="O25" sqref="O25"/>
      <selection pane="topRight" activeCell="O25" sqref="O25"/>
      <selection pane="bottomLeft" activeCell="O25" sqref="O25"/>
      <selection pane="bottomRight" activeCell="O25" sqref="O25"/>
    </sheetView>
  </sheetViews>
  <sheetFormatPr defaultColWidth="9.140625" defaultRowHeight="12.75" x14ac:dyDescent="0.2"/>
  <cols>
    <col min="1" max="1" width="1.42578125" style="21" customWidth="1"/>
    <col min="2" max="2" width="34.7109375" style="21" customWidth="1"/>
    <col min="3" max="4" width="8.7109375" style="21" customWidth="1"/>
    <col min="5" max="5" width="10.42578125" style="21" customWidth="1"/>
    <col min="6" max="6" width="9" style="21" customWidth="1"/>
    <col min="7" max="7" width="12.7109375" style="21" customWidth="1"/>
    <col min="8" max="8" width="8" style="21" customWidth="1"/>
    <col min="9" max="9" width="0.7109375" style="21" customWidth="1"/>
    <col min="10" max="10" width="9.85546875" style="21" customWidth="1"/>
    <col min="11" max="11" width="11.5703125" style="21" customWidth="1"/>
    <col min="12" max="12" width="9" style="21" customWidth="1"/>
    <col min="13" max="13" width="26.7109375" style="21" customWidth="1"/>
    <col min="14" max="14" width="14.5703125" style="21" customWidth="1"/>
    <col min="15" max="16" width="11.5703125" style="21" bestFit="1" customWidth="1"/>
    <col min="17" max="18" width="12.85546875" style="21" bestFit="1" customWidth="1"/>
    <col min="19" max="19" width="10.28515625" style="21" bestFit="1" customWidth="1"/>
    <col min="20" max="20" width="9.28515625" style="21" bestFit="1" customWidth="1"/>
    <col min="21" max="22" width="10.28515625" style="21" bestFit="1" customWidth="1"/>
    <col min="23" max="24" width="9.28515625" style="21" bestFit="1" customWidth="1"/>
    <col min="25" max="16384" width="9.140625" style="21"/>
  </cols>
  <sheetData>
    <row r="1" spans="1:20" x14ac:dyDescent="0.2">
      <c r="A1" s="97" t="s">
        <v>127</v>
      </c>
      <c r="B1" s="125"/>
      <c r="C1" s="126"/>
      <c r="D1" s="126"/>
      <c r="E1" s="126"/>
      <c r="F1" s="125"/>
      <c r="G1" s="125"/>
      <c r="H1" s="125"/>
      <c r="I1" s="125"/>
      <c r="J1" s="125"/>
      <c r="K1" s="126"/>
      <c r="L1" s="125"/>
    </row>
    <row r="2" spans="1:20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20" s="22" customFormat="1" x14ac:dyDescent="0.2">
      <c r="A3" s="29"/>
      <c r="B3" s="30"/>
      <c r="C3" s="183" t="s">
        <v>121</v>
      </c>
      <c r="D3" s="183"/>
      <c r="E3" s="183"/>
      <c r="F3" s="13"/>
      <c r="G3" s="184" t="s">
        <v>0</v>
      </c>
      <c r="H3" s="184"/>
      <c r="I3" s="14"/>
      <c r="J3" s="183" t="s">
        <v>121</v>
      </c>
      <c r="K3" s="183"/>
      <c r="L3" s="183"/>
      <c r="N3" s="95"/>
      <c r="O3" s="95"/>
      <c r="P3" s="95"/>
      <c r="Q3" s="95"/>
      <c r="R3" s="95"/>
    </row>
    <row r="4" spans="1:20" s="22" customFormat="1" ht="24" x14ac:dyDescent="0.2">
      <c r="A4" s="29"/>
      <c r="B4" s="28" t="s">
        <v>130</v>
      </c>
      <c r="C4" s="17" t="s">
        <v>182</v>
      </c>
      <c r="D4" s="17" t="s">
        <v>179</v>
      </c>
      <c r="E4" s="17" t="s">
        <v>183</v>
      </c>
      <c r="F4" s="18" t="s">
        <v>116</v>
      </c>
      <c r="G4" s="19" t="s">
        <v>129</v>
      </c>
      <c r="H4" s="20" t="s">
        <v>2</v>
      </c>
      <c r="I4" s="20"/>
      <c r="J4" s="17" t="s">
        <v>184</v>
      </c>
      <c r="K4" s="17" t="s">
        <v>185</v>
      </c>
      <c r="L4" s="18" t="s">
        <v>116</v>
      </c>
      <c r="N4" s="95"/>
      <c r="O4" s="95"/>
      <c r="P4" s="95"/>
      <c r="Q4" s="95"/>
      <c r="R4" s="95"/>
    </row>
    <row r="5" spans="1:20" s="22" customFormat="1" ht="15" customHeight="1" x14ac:dyDescent="0.2">
      <c r="A5" s="90" t="s">
        <v>34</v>
      </c>
      <c r="B5" s="85"/>
      <c r="C5" s="85">
        <v>138603.17020000002</v>
      </c>
      <c r="D5" s="85">
        <v>134935.08990899997</v>
      </c>
      <c r="E5" s="85">
        <v>152951.997191</v>
      </c>
      <c r="F5" s="89">
        <v>100</v>
      </c>
      <c r="G5" s="88">
        <f>E5-C5</f>
        <v>14348.82699099998</v>
      </c>
      <c r="H5" s="89">
        <f>(G5/C5)*100</f>
        <v>10.352452234891217</v>
      </c>
      <c r="I5" s="86"/>
      <c r="J5" s="85">
        <v>1509290.554015001</v>
      </c>
      <c r="K5" s="85">
        <v>1606650.4124269984</v>
      </c>
      <c r="L5" s="89">
        <v>100</v>
      </c>
    </row>
    <row r="6" spans="1:20" s="22" customFormat="1" ht="6" customHeight="1" x14ac:dyDescent="0.2">
      <c r="A6" s="127"/>
      <c r="B6" s="128"/>
      <c r="C6" s="117"/>
      <c r="D6" s="117"/>
      <c r="E6" s="117"/>
      <c r="F6" s="118"/>
      <c r="G6" s="119"/>
      <c r="H6" s="120"/>
      <c r="I6" s="120"/>
      <c r="J6" s="117"/>
      <c r="K6" s="117"/>
      <c r="L6" s="118"/>
    </row>
    <row r="7" spans="1:20" s="23" customFormat="1" ht="15" customHeight="1" x14ac:dyDescent="0.2">
      <c r="A7" s="36" t="s">
        <v>52</v>
      </c>
      <c r="B7" s="61"/>
      <c r="C7" s="61">
        <f>SUM(C8:C26)</f>
        <v>117185.90616200001</v>
      </c>
      <c r="D7" s="61">
        <f t="shared" ref="D7:E7" si="0">SUM(D8:D26)</f>
        <v>115894.25733999997</v>
      </c>
      <c r="E7" s="61">
        <f t="shared" si="0"/>
        <v>133092.02140799997</v>
      </c>
      <c r="F7" s="63">
        <f>E7/$E$5*100</f>
        <v>87.015549879875238</v>
      </c>
      <c r="G7" s="64">
        <f>E7-C7</f>
        <v>15906.115245999958</v>
      </c>
      <c r="H7" s="64">
        <f>(G7/C7)*100</f>
        <v>13.573402951726161</v>
      </c>
      <c r="I7" s="61"/>
      <c r="J7" s="61">
        <f t="shared" ref="J7" si="1">SUM(J8:J26)</f>
        <v>1289189.0926600008</v>
      </c>
      <c r="K7" s="61">
        <f t="shared" ref="K7" si="2">SUM(K8:K26)</f>
        <v>1388297.7360159985</v>
      </c>
      <c r="L7" s="62">
        <f>K7/$K$5*100</f>
        <v>86.409446963564562</v>
      </c>
      <c r="M7" s="142"/>
      <c r="N7" s="95"/>
      <c r="O7" s="95"/>
      <c r="P7" s="95"/>
      <c r="Q7" s="95"/>
      <c r="R7" s="95"/>
    </row>
    <row r="8" spans="1:20" s="22" customFormat="1" ht="15" customHeight="1" x14ac:dyDescent="0.2">
      <c r="A8" s="127"/>
      <c r="B8" s="41" t="s">
        <v>57</v>
      </c>
      <c r="C8" s="43">
        <v>58777.838950000034</v>
      </c>
      <c r="D8" s="43">
        <v>58793.277965999965</v>
      </c>
      <c r="E8" s="43">
        <v>73645.376615000001</v>
      </c>
      <c r="F8" s="57">
        <f>E8/$E$7*100</f>
        <v>55.334178439770312</v>
      </c>
      <c r="G8" s="58">
        <f>E8-C8</f>
        <v>14867.537664999967</v>
      </c>
      <c r="H8" s="59">
        <f>(G8/C8)*100</f>
        <v>25.294461195906148</v>
      </c>
      <c r="I8" s="59"/>
      <c r="J8" s="43">
        <v>601576.78459400078</v>
      </c>
      <c r="K8" s="43">
        <v>711613.24198999908</v>
      </c>
      <c r="L8" s="57">
        <f>K8/$K$7*100</f>
        <v>51.257970356713059</v>
      </c>
      <c r="M8" s="142"/>
      <c r="N8" s="142"/>
      <c r="O8" s="142"/>
      <c r="P8" s="142"/>
      <c r="Q8" s="142"/>
      <c r="R8" s="142"/>
      <c r="S8" s="145"/>
      <c r="T8" s="144"/>
    </row>
    <row r="9" spans="1:20" s="22" customFormat="1" ht="15" customHeight="1" x14ac:dyDescent="0.2">
      <c r="A9" s="127"/>
      <c r="B9" s="41" t="s">
        <v>58</v>
      </c>
      <c r="C9" s="43">
        <v>9777.9654570000057</v>
      </c>
      <c r="D9" s="43">
        <v>9011.8085780000038</v>
      </c>
      <c r="E9" s="43">
        <v>7930.925882999999</v>
      </c>
      <c r="F9" s="57">
        <f t="shared" ref="F9:F25" si="3">E9/$E$7*100</f>
        <v>5.9589792078424937</v>
      </c>
      <c r="G9" s="58">
        <f t="shared" ref="G9:G25" si="4">E9-C9</f>
        <v>-1847.0395740000067</v>
      </c>
      <c r="H9" s="59">
        <f t="shared" ref="H9:H25" si="5">(G9/C9)*100</f>
        <v>-18.889814881455923</v>
      </c>
      <c r="I9" s="59"/>
      <c r="J9" s="43">
        <v>127331.12646199999</v>
      </c>
      <c r="K9" s="43">
        <v>103553.39848900001</v>
      </c>
      <c r="L9" s="57">
        <f t="shared" ref="L9:L25" si="6">K9/$K$7*100</f>
        <v>7.4590194741775973</v>
      </c>
      <c r="M9" s="142"/>
      <c r="N9" s="142"/>
      <c r="O9" s="142"/>
      <c r="P9" s="142"/>
      <c r="Q9" s="142"/>
      <c r="R9" s="142"/>
      <c r="S9" s="145"/>
      <c r="T9" s="144"/>
    </row>
    <row r="10" spans="1:20" s="22" customFormat="1" ht="15" customHeight="1" x14ac:dyDescent="0.2">
      <c r="A10" s="127"/>
      <c r="B10" s="41" t="s">
        <v>166</v>
      </c>
      <c r="C10" s="43">
        <v>6473.1279860000041</v>
      </c>
      <c r="D10" s="43">
        <v>6526.9025590000056</v>
      </c>
      <c r="E10" s="43">
        <v>7202.3493729999946</v>
      </c>
      <c r="F10" s="57">
        <f t="shared" si="3"/>
        <v>5.4115560773705944</v>
      </c>
      <c r="G10" s="58">
        <f t="shared" si="4"/>
        <v>729.2213869999905</v>
      </c>
      <c r="H10" s="59">
        <f t="shared" si="5"/>
        <v>11.265363338669356</v>
      </c>
      <c r="I10" s="59"/>
      <c r="J10" s="43">
        <v>69010.998569000032</v>
      </c>
      <c r="K10" s="43">
        <v>78303.409302000044</v>
      </c>
      <c r="L10" s="57">
        <f t="shared" si="6"/>
        <v>5.6402461280897525</v>
      </c>
      <c r="M10" s="142"/>
      <c r="N10" s="142"/>
      <c r="O10" s="142"/>
      <c r="P10" s="142"/>
      <c r="Q10" s="142"/>
      <c r="R10" s="142"/>
      <c r="S10" s="145"/>
      <c r="T10" s="144"/>
    </row>
    <row r="11" spans="1:20" s="22" customFormat="1" ht="15" customHeight="1" x14ac:dyDescent="0.2">
      <c r="A11" s="127"/>
      <c r="B11" s="41" t="s">
        <v>62</v>
      </c>
      <c r="C11" s="43">
        <v>5084.414920999996</v>
      </c>
      <c r="D11" s="43">
        <v>6141.2736579999973</v>
      </c>
      <c r="E11" s="43">
        <v>6143.1181339999976</v>
      </c>
      <c r="F11" s="57">
        <f t="shared" si="3"/>
        <v>4.6156922623993921</v>
      </c>
      <c r="G11" s="58">
        <f t="shared" si="4"/>
        <v>1058.7032130000016</v>
      </c>
      <c r="H11" s="59">
        <f t="shared" si="5"/>
        <v>20.822518017309598</v>
      </c>
      <c r="I11" s="59"/>
      <c r="J11" s="43">
        <v>59171.392996999988</v>
      </c>
      <c r="K11" s="43">
        <v>65638.326901999972</v>
      </c>
      <c r="L11" s="57">
        <f t="shared" si="6"/>
        <v>4.7279719039492525</v>
      </c>
      <c r="M11" s="142"/>
      <c r="N11" s="162"/>
      <c r="O11" s="162"/>
      <c r="P11" s="162"/>
      <c r="Q11" s="162"/>
      <c r="R11" s="162"/>
      <c r="S11" s="145"/>
      <c r="T11" s="144"/>
    </row>
    <row r="12" spans="1:20" s="22" customFormat="1" ht="15" customHeight="1" x14ac:dyDescent="0.2">
      <c r="A12" s="127"/>
      <c r="B12" s="41" t="s">
        <v>165</v>
      </c>
      <c r="C12" s="43">
        <v>6081.6767929999987</v>
      </c>
      <c r="D12" s="43">
        <v>5228.2108089999929</v>
      </c>
      <c r="E12" s="43">
        <v>5687.3442890000097</v>
      </c>
      <c r="F12" s="57">
        <f t="shared" si="3"/>
        <v>4.2732420988371524</v>
      </c>
      <c r="G12" s="58">
        <f t="shared" si="4"/>
        <v>-394.33250399998906</v>
      </c>
      <c r="H12" s="59">
        <f t="shared" si="5"/>
        <v>-6.4839437777072479</v>
      </c>
      <c r="I12" s="59"/>
      <c r="J12" s="43">
        <v>73613.57088499995</v>
      </c>
      <c r="K12" s="43">
        <v>65203.635139999999</v>
      </c>
      <c r="L12" s="57">
        <f t="shared" si="6"/>
        <v>4.6966607701252201</v>
      </c>
      <c r="M12" s="142"/>
      <c r="N12" s="133"/>
      <c r="O12" s="133"/>
      <c r="P12" s="133"/>
      <c r="Q12" s="133"/>
      <c r="R12" s="133"/>
      <c r="S12" s="145"/>
      <c r="T12" s="144"/>
    </row>
    <row r="13" spans="1:20" s="22" customFormat="1" ht="15" customHeight="1" x14ac:dyDescent="0.2">
      <c r="A13" s="127"/>
      <c r="B13" s="41" t="s">
        <v>60</v>
      </c>
      <c r="C13" s="43">
        <v>5799.0360839999994</v>
      </c>
      <c r="D13" s="43">
        <v>5048.1897710000003</v>
      </c>
      <c r="E13" s="43">
        <v>5962.0162679999985</v>
      </c>
      <c r="F13" s="57">
        <f t="shared" si="3"/>
        <v>4.4796195932159995</v>
      </c>
      <c r="G13" s="58">
        <f t="shared" si="4"/>
        <v>162.9801839999991</v>
      </c>
      <c r="H13" s="59">
        <f t="shared" si="5"/>
        <v>2.8104702512487267</v>
      </c>
      <c r="I13" s="59"/>
      <c r="J13" s="43">
        <v>61501.726044999974</v>
      </c>
      <c r="K13" s="43">
        <v>63159.020588999898</v>
      </c>
      <c r="L13" s="57">
        <f t="shared" si="6"/>
        <v>4.5493858378136878</v>
      </c>
      <c r="M13" s="142"/>
      <c r="N13" s="142"/>
      <c r="O13" s="142"/>
      <c r="P13" s="142"/>
      <c r="Q13" s="142"/>
      <c r="R13" s="142"/>
      <c r="S13" s="145"/>
      <c r="T13" s="144"/>
    </row>
    <row r="14" spans="1:20" s="22" customFormat="1" ht="15" customHeight="1" x14ac:dyDescent="0.2">
      <c r="A14" s="127"/>
      <c r="B14" s="41" t="s">
        <v>68</v>
      </c>
      <c r="C14" s="43">
        <v>3018.8239649999987</v>
      </c>
      <c r="D14" s="43">
        <v>3244.4339609999984</v>
      </c>
      <c r="E14" s="43">
        <v>3318.4639029999994</v>
      </c>
      <c r="F14" s="57">
        <f t="shared" si="3"/>
        <v>2.4933605094381197</v>
      </c>
      <c r="G14" s="58">
        <f t="shared" si="4"/>
        <v>299.63993800000071</v>
      </c>
      <c r="H14" s="59">
        <f t="shared" si="5"/>
        <v>9.9257174805156563</v>
      </c>
      <c r="I14" s="59"/>
      <c r="J14" s="43">
        <v>34983.651859999984</v>
      </c>
      <c r="K14" s="43">
        <v>40640.162234999967</v>
      </c>
      <c r="L14" s="57">
        <f t="shared" si="6"/>
        <v>2.9273376438418133</v>
      </c>
      <c r="M14" s="142"/>
      <c r="N14" s="133"/>
      <c r="O14" s="133"/>
      <c r="P14" s="133"/>
      <c r="Q14" s="133"/>
      <c r="R14" s="133"/>
      <c r="S14" s="145"/>
      <c r="T14" s="144"/>
    </row>
    <row r="15" spans="1:20" s="22" customFormat="1" ht="15" customHeight="1" x14ac:dyDescent="0.2">
      <c r="A15" s="127"/>
      <c r="B15" s="41" t="s">
        <v>61</v>
      </c>
      <c r="C15" s="43">
        <v>3314.0824369999996</v>
      </c>
      <c r="D15" s="43">
        <v>3145.0381760000009</v>
      </c>
      <c r="E15" s="43">
        <v>3333.134953000002</v>
      </c>
      <c r="F15" s="57">
        <f t="shared" si="3"/>
        <v>2.5043837472286312</v>
      </c>
      <c r="G15" s="58">
        <f t="shared" si="4"/>
        <v>19.05251600000247</v>
      </c>
      <c r="H15" s="59">
        <f t="shared" si="5"/>
        <v>0.5748956570087419</v>
      </c>
      <c r="I15" s="59"/>
      <c r="J15" s="43">
        <v>35367.871493000006</v>
      </c>
      <c r="K15" s="43">
        <v>38471.616911000005</v>
      </c>
      <c r="L15" s="57">
        <f t="shared" si="6"/>
        <v>2.7711358963533357</v>
      </c>
      <c r="M15" s="142"/>
      <c r="N15" s="95"/>
      <c r="O15" s="95"/>
      <c r="P15" s="95"/>
      <c r="Q15" s="95"/>
      <c r="R15" s="95"/>
      <c r="S15" s="145"/>
      <c r="T15" s="144"/>
    </row>
    <row r="16" spans="1:20" s="22" customFormat="1" ht="15" customHeight="1" x14ac:dyDescent="0.2">
      <c r="A16" s="129"/>
      <c r="B16" s="41" t="s">
        <v>167</v>
      </c>
      <c r="C16" s="43">
        <v>2145.9389579999997</v>
      </c>
      <c r="D16" s="43">
        <v>1778.7563190000008</v>
      </c>
      <c r="E16" s="43">
        <v>2750.5346219999992</v>
      </c>
      <c r="F16" s="57">
        <f t="shared" si="3"/>
        <v>2.0666412553522675</v>
      </c>
      <c r="G16" s="58">
        <f t="shared" si="4"/>
        <v>604.59566399999949</v>
      </c>
      <c r="H16" s="59">
        <f t="shared" si="5"/>
        <v>28.173945104360214</v>
      </c>
      <c r="I16" s="59"/>
      <c r="J16" s="43">
        <v>32429.030701999975</v>
      </c>
      <c r="K16" s="43">
        <v>26381.746567999948</v>
      </c>
      <c r="L16" s="57">
        <f t="shared" si="6"/>
        <v>1.9002945754062603</v>
      </c>
      <c r="M16" s="142"/>
      <c r="N16" s="162"/>
      <c r="O16" s="162"/>
      <c r="P16" s="162"/>
      <c r="Q16" s="162"/>
      <c r="R16" s="162"/>
      <c r="S16" s="145"/>
      <c r="T16" s="144"/>
    </row>
    <row r="17" spans="1:21" s="22" customFormat="1" ht="15" customHeight="1" x14ac:dyDescent="0.2">
      <c r="A17" s="129"/>
      <c r="B17" s="41" t="s">
        <v>66</v>
      </c>
      <c r="C17" s="43">
        <v>2494.601208</v>
      </c>
      <c r="D17" s="43">
        <v>1733.921070000001</v>
      </c>
      <c r="E17" s="43">
        <v>2078.4024849999996</v>
      </c>
      <c r="F17" s="57">
        <f t="shared" si="3"/>
        <v>1.5616281599845547</v>
      </c>
      <c r="G17" s="58">
        <f t="shared" si="4"/>
        <v>-416.19872300000043</v>
      </c>
      <c r="H17" s="59">
        <f t="shared" si="5"/>
        <v>-16.683978251324589</v>
      </c>
      <c r="I17" s="59"/>
      <c r="J17" s="43">
        <v>26319.232825999992</v>
      </c>
      <c r="K17" s="43">
        <v>24324.431979000015</v>
      </c>
      <c r="L17" s="57">
        <f t="shared" si="6"/>
        <v>1.7521048509957164</v>
      </c>
      <c r="M17" s="142"/>
      <c r="N17" s="95"/>
      <c r="O17" s="95"/>
      <c r="P17" s="95"/>
      <c r="Q17" s="95"/>
      <c r="R17" s="95"/>
      <c r="S17" s="145"/>
      <c r="T17" s="144"/>
    </row>
    <row r="18" spans="1:21" s="22" customFormat="1" ht="15" customHeight="1" x14ac:dyDescent="0.2">
      <c r="A18" s="127"/>
      <c r="B18" s="41" t="s">
        <v>59</v>
      </c>
      <c r="C18" s="43">
        <v>1460.8139129999997</v>
      </c>
      <c r="D18" s="43">
        <v>1423.9625209999995</v>
      </c>
      <c r="E18" s="43">
        <v>1386.4012350000003</v>
      </c>
      <c r="F18" s="57">
        <f t="shared" si="3"/>
        <v>1.0416862110388427</v>
      </c>
      <c r="G18" s="58">
        <f t="shared" si="4"/>
        <v>-74.41267799999946</v>
      </c>
      <c r="H18" s="59">
        <f t="shared" si="5"/>
        <v>-5.0939190363529532</v>
      </c>
      <c r="I18" s="59"/>
      <c r="J18" s="43">
        <v>18608.271608999992</v>
      </c>
      <c r="K18" s="43">
        <v>18371.873398000003</v>
      </c>
      <c r="L18" s="57">
        <f t="shared" si="6"/>
        <v>1.3233381371579425</v>
      </c>
      <c r="M18" s="142"/>
      <c r="N18" s="95"/>
      <c r="O18" s="95"/>
      <c r="P18" s="95"/>
      <c r="Q18" s="95"/>
      <c r="R18" s="95"/>
      <c r="S18" s="145"/>
      <c r="T18" s="144"/>
    </row>
    <row r="19" spans="1:21" s="22" customFormat="1" ht="15" customHeight="1" x14ac:dyDescent="0.2">
      <c r="A19" s="127"/>
      <c r="B19" s="41" t="s">
        <v>64</v>
      </c>
      <c r="C19" s="43">
        <v>1359.6712779999998</v>
      </c>
      <c r="D19" s="43">
        <v>1469.407702</v>
      </c>
      <c r="E19" s="43">
        <v>1482.9469669999999</v>
      </c>
      <c r="F19" s="57">
        <f t="shared" si="3"/>
        <v>1.1142267968520478</v>
      </c>
      <c r="G19" s="58">
        <f t="shared" si="4"/>
        <v>123.27568900000006</v>
      </c>
      <c r="H19" s="59">
        <f t="shared" si="5"/>
        <v>9.0665803561969547</v>
      </c>
      <c r="I19" s="59"/>
      <c r="J19" s="43">
        <v>17270.289124000006</v>
      </c>
      <c r="K19" s="43">
        <v>17313.862242000003</v>
      </c>
      <c r="L19" s="57">
        <f t="shared" si="6"/>
        <v>1.2471288969818273</v>
      </c>
      <c r="M19" s="142"/>
      <c r="N19" s="142"/>
      <c r="O19" s="142"/>
      <c r="P19" s="142"/>
      <c r="Q19" s="142"/>
      <c r="R19" s="142"/>
      <c r="S19" s="145"/>
      <c r="T19" s="144"/>
    </row>
    <row r="20" spans="1:21" s="22" customFormat="1" ht="15" customHeight="1" x14ac:dyDescent="0.2">
      <c r="A20" s="127"/>
      <c r="B20" s="41" t="s">
        <v>168</v>
      </c>
      <c r="C20" s="43">
        <v>1371.8412249999983</v>
      </c>
      <c r="D20" s="43">
        <v>1458.8103730000009</v>
      </c>
      <c r="E20" s="43">
        <v>1692.7539550000022</v>
      </c>
      <c r="F20" s="57">
        <f t="shared" si="3"/>
        <v>1.2718673419278708</v>
      </c>
      <c r="G20" s="58">
        <f t="shared" si="4"/>
        <v>320.91273000000388</v>
      </c>
      <c r="H20" s="59">
        <f t="shared" si="5"/>
        <v>23.39284781298246</v>
      </c>
      <c r="I20" s="59"/>
      <c r="J20" s="43">
        <v>17233.610258000001</v>
      </c>
      <c r="K20" s="43">
        <v>17032.573493999942</v>
      </c>
      <c r="L20" s="57">
        <f t="shared" si="6"/>
        <v>1.2268674832589124</v>
      </c>
      <c r="M20" s="142"/>
      <c r="N20" s="95"/>
      <c r="O20" s="95"/>
      <c r="P20" s="95"/>
      <c r="Q20" s="95"/>
      <c r="R20" s="95"/>
      <c r="S20" s="145"/>
      <c r="T20" s="144"/>
    </row>
    <row r="21" spans="1:21" s="22" customFormat="1" ht="15" customHeight="1" x14ac:dyDescent="0.2">
      <c r="A21" s="127"/>
      <c r="B21" s="41" t="s">
        <v>69</v>
      </c>
      <c r="C21" s="43">
        <v>1387.9740179999997</v>
      </c>
      <c r="D21" s="43">
        <v>1230.5382480000003</v>
      </c>
      <c r="E21" s="43">
        <v>1182.2723839999994</v>
      </c>
      <c r="F21" s="57">
        <f t="shared" si="3"/>
        <v>0.88831199007466177</v>
      </c>
      <c r="G21" s="58">
        <f t="shared" si="4"/>
        <v>-205.70163400000024</v>
      </c>
      <c r="H21" s="59">
        <f t="shared" si="5"/>
        <v>-14.820279870685612</v>
      </c>
      <c r="I21" s="59"/>
      <c r="J21" s="43">
        <v>15580.367221999995</v>
      </c>
      <c r="K21" s="43">
        <v>14639.799468000005</v>
      </c>
      <c r="L21" s="57">
        <f t="shared" si="6"/>
        <v>1.0545143947300435</v>
      </c>
      <c r="M21" s="142"/>
      <c r="N21" s="95"/>
      <c r="O21" s="95"/>
      <c r="P21" s="95"/>
      <c r="Q21" s="95"/>
      <c r="R21" s="95"/>
      <c r="S21" s="145"/>
      <c r="T21" s="144"/>
    </row>
    <row r="22" spans="1:21" s="22" customFormat="1" ht="15" customHeight="1" x14ac:dyDescent="0.2">
      <c r="A22" s="127"/>
      <c r="B22" s="41" t="s">
        <v>67</v>
      </c>
      <c r="C22" s="43">
        <v>1026.4378670000001</v>
      </c>
      <c r="D22" s="43">
        <v>1163.5933239999999</v>
      </c>
      <c r="E22" s="43">
        <v>1418.9757249999996</v>
      </c>
      <c r="F22" s="57">
        <f t="shared" si="3"/>
        <v>1.0661613746552556</v>
      </c>
      <c r="G22" s="58">
        <f t="shared" si="4"/>
        <v>392.53785799999946</v>
      </c>
      <c r="H22" s="59">
        <f t="shared" si="5"/>
        <v>38.242729601089373</v>
      </c>
      <c r="I22" s="59"/>
      <c r="J22" s="43">
        <v>12465.42979800001</v>
      </c>
      <c r="K22" s="43">
        <v>14234.664401999989</v>
      </c>
      <c r="L22" s="57">
        <f t="shared" si="6"/>
        <v>1.0253322491794332</v>
      </c>
      <c r="M22" s="142"/>
      <c r="N22" s="95"/>
      <c r="O22" s="95"/>
      <c r="P22" s="95"/>
      <c r="Q22" s="95"/>
      <c r="R22" s="95"/>
      <c r="S22" s="145"/>
      <c r="T22" s="144"/>
    </row>
    <row r="23" spans="1:21" s="22" customFormat="1" ht="15" customHeight="1" x14ac:dyDescent="0.2">
      <c r="A23" s="127"/>
      <c r="B23" s="41" t="s">
        <v>65</v>
      </c>
      <c r="C23" s="43">
        <v>1232.1064640000004</v>
      </c>
      <c r="D23" s="43">
        <v>1034.2405170000002</v>
      </c>
      <c r="E23" s="43">
        <v>1177.0900230000004</v>
      </c>
      <c r="F23" s="57">
        <f t="shared" si="3"/>
        <v>0.88441817213939111</v>
      </c>
      <c r="G23" s="58">
        <f t="shared" si="4"/>
        <v>-55.016440999999986</v>
      </c>
      <c r="H23" s="59">
        <f t="shared" si="5"/>
        <v>-4.4652343452034646</v>
      </c>
      <c r="I23" s="59"/>
      <c r="J23" s="43">
        <v>13911.008277000008</v>
      </c>
      <c r="K23" s="43">
        <v>12995.201584000008</v>
      </c>
      <c r="L23" s="57">
        <f t="shared" si="6"/>
        <v>0.93605292631913173</v>
      </c>
      <c r="M23" s="142"/>
      <c r="N23" s="95"/>
      <c r="O23" s="95"/>
      <c r="P23" s="95"/>
      <c r="Q23" s="95"/>
      <c r="R23" s="95"/>
      <c r="S23" s="145"/>
      <c r="T23" s="144"/>
    </row>
    <row r="24" spans="1:21" s="22" customFormat="1" ht="15" customHeight="1" x14ac:dyDescent="0.2">
      <c r="A24" s="127"/>
      <c r="B24" s="41" t="s">
        <v>70</v>
      </c>
      <c r="C24" s="43">
        <v>839.18631799999991</v>
      </c>
      <c r="D24" s="43">
        <v>835.86971399999982</v>
      </c>
      <c r="E24" s="43">
        <v>805.15653400000008</v>
      </c>
      <c r="F24" s="57">
        <f t="shared" si="3"/>
        <v>0.60496228510329264</v>
      </c>
      <c r="G24" s="58">
        <f t="shared" si="4"/>
        <v>-34.029783999999836</v>
      </c>
      <c r="H24" s="59">
        <f t="shared" si="5"/>
        <v>-4.0550928047899655</v>
      </c>
      <c r="I24" s="59"/>
      <c r="J24" s="43">
        <v>9254.8130290000045</v>
      </c>
      <c r="K24" s="43">
        <v>10115.592457999997</v>
      </c>
      <c r="L24" s="57">
        <f t="shared" si="6"/>
        <v>0.72863278499817619</v>
      </c>
      <c r="M24" s="142"/>
      <c r="N24" s="133"/>
      <c r="O24" s="133"/>
      <c r="P24" s="133"/>
      <c r="Q24" s="133"/>
      <c r="R24" s="133"/>
      <c r="S24" s="145"/>
      <c r="T24" s="144"/>
    </row>
    <row r="25" spans="1:21" s="22" customFormat="1" ht="15" customHeight="1" x14ac:dyDescent="0.2">
      <c r="A25" s="127"/>
      <c r="B25" s="41" t="s">
        <v>71</v>
      </c>
      <c r="C25" s="43">
        <v>279.00548600000019</v>
      </c>
      <c r="D25" s="43">
        <v>238.37985600000007</v>
      </c>
      <c r="E25" s="43">
        <v>276.94162700000004</v>
      </c>
      <c r="F25" s="57">
        <f t="shared" si="3"/>
        <v>0.20808281673851975</v>
      </c>
      <c r="G25" s="58">
        <f t="shared" si="4"/>
        <v>-2.06385900000015</v>
      </c>
      <c r="H25" s="59">
        <f t="shared" si="5"/>
        <v>-0.73971986342954865</v>
      </c>
      <c r="I25" s="59"/>
      <c r="J25" s="43">
        <v>3015.6918699999956</v>
      </c>
      <c r="K25" s="43">
        <v>2851.0370640000024</v>
      </c>
      <c r="L25" s="57">
        <f t="shared" si="6"/>
        <v>0.20536207688284722</v>
      </c>
      <c r="M25" s="142"/>
      <c r="N25" s="133"/>
      <c r="O25" s="133"/>
      <c r="P25" s="133"/>
      <c r="Q25" s="133"/>
      <c r="R25" s="133"/>
      <c r="S25" s="145"/>
      <c r="T25" s="144"/>
    </row>
    <row r="26" spans="1:21" s="79" customFormat="1" ht="15" customHeight="1" x14ac:dyDescent="0.2">
      <c r="A26" s="127"/>
      <c r="B26" s="41" t="s">
        <v>63</v>
      </c>
      <c r="C26" s="43">
        <v>5261.362833999995</v>
      </c>
      <c r="D26" s="43">
        <v>6387.6422180000063</v>
      </c>
      <c r="E26" s="43">
        <v>5617.8164329999981</v>
      </c>
      <c r="F26" s="57">
        <f>E26/$E$7*100</f>
        <v>4.2210016600306286</v>
      </c>
      <c r="G26" s="58">
        <f>E26-C26</f>
        <v>356.45359900000312</v>
      </c>
      <c r="H26" s="59">
        <f>(G26/C26)*100</f>
        <v>6.7749290487348182</v>
      </c>
      <c r="I26" s="59"/>
      <c r="J26" s="43">
        <v>60544.225039999954</v>
      </c>
      <c r="K26" s="43">
        <v>63454.141800999925</v>
      </c>
      <c r="L26" s="57">
        <f>K26/$K$7*100</f>
        <v>4.57064361302601</v>
      </c>
      <c r="M26" s="142"/>
      <c r="S26" s="145"/>
      <c r="T26" s="144"/>
    </row>
    <row r="27" spans="1:21" s="22" customFormat="1" ht="6" customHeight="1" x14ac:dyDescent="0.2">
      <c r="A27" s="127"/>
      <c r="B27" s="41"/>
      <c r="C27" s="159"/>
      <c r="D27" s="159"/>
      <c r="E27" s="159"/>
      <c r="F27" s="57"/>
      <c r="G27" s="58"/>
      <c r="H27" s="59"/>
      <c r="I27" s="59"/>
      <c r="J27" s="159"/>
      <c r="K27" s="159"/>
      <c r="L27" s="57"/>
    </row>
    <row r="28" spans="1:21" s="23" customFormat="1" ht="15" customHeight="1" x14ac:dyDescent="0.2">
      <c r="A28" s="60" t="s">
        <v>53</v>
      </c>
      <c r="B28" s="61"/>
      <c r="C28" s="61">
        <f>SUM(C29:C35)</f>
        <v>10590.180928000003</v>
      </c>
      <c r="D28" s="61">
        <f t="shared" ref="D28:E28" si="7">SUM(D29:D35)</f>
        <v>8930.8342889999985</v>
      </c>
      <c r="E28" s="61">
        <f t="shared" si="7"/>
        <v>9809.4688580000002</v>
      </c>
      <c r="F28" s="62">
        <f>E28/$E$5*100</f>
        <v>6.4134297283809563</v>
      </c>
      <c r="G28" s="63">
        <f>E28-C28</f>
        <v>-780.71207000000322</v>
      </c>
      <c r="H28" s="64">
        <f>(G28/C28)*100</f>
        <v>-7.3720371286181958</v>
      </c>
      <c r="I28" s="64"/>
      <c r="J28" s="61">
        <f>SUM(J29:J35)</f>
        <v>105785.80643699998</v>
      </c>
      <c r="K28" s="61">
        <f t="shared" ref="K28" si="8">SUM(K29:K35)</f>
        <v>111765.17369399997</v>
      </c>
      <c r="L28" s="62">
        <f>K28/$K$5*100</f>
        <v>6.9564089878872926</v>
      </c>
      <c r="M28" s="22"/>
      <c r="N28" s="95"/>
      <c r="O28" s="95"/>
      <c r="P28" s="95"/>
      <c r="Q28" s="95"/>
      <c r="R28" s="95"/>
    </row>
    <row r="29" spans="1:21" s="77" customFormat="1" ht="15" customHeight="1" x14ac:dyDescent="0.2">
      <c r="A29" s="130"/>
      <c r="B29" s="42" t="s">
        <v>169</v>
      </c>
      <c r="C29" s="43">
        <v>8192.396625000003</v>
      </c>
      <c r="D29" s="43">
        <v>6667.8934770000005</v>
      </c>
      <c r="E29" s="43">
        <v>7505.5549630000005</v>
      </c>
      <c r="F29" s="78">
        <f>E29/$E$28*100</f>
        <v>76.513367559946232</v>
      </c>
      <c r="G29" s="131">
        <f>E29-C29</f>
        <v>-686.84166200000254</v>
      </c>
      <c r="H29" s="132">
        <f>(G29/C29)*100</f>
        <v>-8.3838917161802122</v>
      </c>
      <c r="I29" s="132"/>
      <c r="J29" s="43">
        <v>79340.196692999962</v>
      </c>
      <c r="K29" s="43">
        <v>84221.770007999978</v>
      </c>
      <c r="L29" s="78">
        <f>K29/$K$28*100</f>
        <v>75.356005117112218</v>
      </c>
      <c r="M29" s="142"/>
      <c r="N29" s="95"/>
      <c r="O29" s="95"/>
      <c r="P29" s="95"/>
      <c r="Q29" s="95"/>
      <c r="R29" s="95"/>
      <c r="S29" s="134"/>
      <c r="T29" s="134"/>
      <c r="U29" s="134"/>
    </row>
    <row r="30" spans="1:21" s="22" customFormat="1" ht="15" customHeight="1" x14ac:dyDescent="0.2">
      <c r="A30" s="127"/>
      <c r="B30" s="41" t="s">
        <v>74</v>
      </c>
      <c r="C30" s="43">
        <v>441.10946200000006</v>
      </c>
      <c r="D30" s="43">
        <v>374.19141599999995</v>
      </c>
      <c r="E30" s="43">
        <v>426.04978099999994</v>
      </c>
      <c r="F30" s="57">
        <f t="shared" ref="F30:F34" si="9">E30/$E$28*100</f>
        <v>4.3432502530709387</v>
      </c>
      <c r="G30" s="58">
        <f t="shared" ref="G30:G35" si="10">E30-C30</f>
        <v>-15.059681000000126</v>
      </c>
      <c r="H30" s="59">
        <f t="shared" ref="H30:H35" si="11">(G30/C30)*100</f>
        <v>-3.4140462396157178</v>
      </c>
      <c r="I30" s="59"/>
      <c r="J30" s="43">
        <v>3708.6476510000002</v>
      </c>
      <c r="K30" s="43">
        <v>4256.2287090000018</v>
      </c>
      <c r="L30" s="57">
        <f t="shared" ref="L30:L35" si="12">K30/$K$28*100</f>
        <v>3.8081886944971428</v>
      </c>
      <c r="M30" s="142"/>
      <c r="N30" s="95"/>
      <c r="O30" s="95"/>
      <c r="P30" s="95"/>
      <c r="Q30" s="95"/>
      <c r="R30" s="95"/>
      <c r="S30" s="95"/>
      <c r="T30" s="95"/>
      <c r="U30" s="95"/>
    </row>
    <row r="31" spans="1:21" s="22" customFormat="1" ht="15" customHeight="1" x14ac:dyDescent="0.2">
      <c r="A31" s="127"/>
      <c r="B31" s="41" t="s">
        <v>72</v>
      </c>
      <c r="C31" s="43">
        <v>395.63102899999996</v>
      </c>
      <c r="D31" s="43">
        <v>285.58864199999994</v>
      </c>
      <c r="E31" s="43">
        <v>249.75130200000001</v>
      </c>
      <c r="F31" s="57">
        <f t="shared" si="9"/>
        <v>2.5460226808948803</v>
      </c>
      <c r="G31" s="58">
        <f t="shared" si="10"/>
        <v>-145.87972699999995</v>
      </c>
      <c r="H31" s="59">
        <f t="shared" si="11"/>
        <v>-36.872670823804363</v>
      </c>
      <c r="I31" s="59"/>
      <c r="J31" s="43">
        <v>4503.095206</v>
      </c>
      <c r="K31" s="43">
        <v>4084.0510850000005</v>
      </c>
      <c r="L31" s="57">
        <f t="shared" si="12"/>
        <v>3.6541356757353203</v>
      </c>
      <c r="M31" s="142"/>
      <c r="N31" s="76"/>
      <c r="O31" s="76"/>
      <c r="P31" s="76"/>
      <c r="Q31" s="95"/>
      <c r="R31" s="95"/>
      <c r="S31" s="95"/>
      <c r="T31" s="95"/>
      <c r="U31" s="95"/>
    </row>
    <row r="32" spans="1:21" s="22" customFormat="1" ht="15" customHeight="1" x14ac:dyDescent="0.2">
      <c r="A32" s="127"/>
      <c r="B32" s="41" t="s">
        <v>75</v>
      </c>
      <c r="C32" s="43">
        <v>235.08765499999998</v>
      </c>
      <c r="D32" s="43">
        <v>216.09546799999998</v>
      </c>
      <c r="E32" s="43">
        <v>245.46841900000001</v>
      </c>
      <c r="F32" s="57">
        <f t="shared" si="9"/>
        <v>2.5023619785469942</v>
      </c>
      <c r="G32" s="58">
        <f t="shared" si="10"/>
        <v>10.380764000000028</v>
      </c>
      <c r="H32" s="59">
        <f t="shared" si="11"/>
        <v>4.4156993271297162</v>
      </c>
      <c r="I32" s="59"/>
      <c r="J32" s="43">
        <v>2980.5487949999992</v>
      </c>
      <c r="K32" s="43">
        <v>2984.5792859999997</v>
      </c>
      <c r="L32" s="57">
        <f t="shared" si="12"/>
        <v>2.6704018679122985</v>
      </c>
      <c r="M32" s="142"/>
      <c r="N32" s="133"/>
      <c r="O32" s="133"/>
      <c r="P32" s="133"/>
      <c r="Q32" s="133"/>
      <c r="R32" s="133"/>
      <c r="S32" s="95"/>
      <c r="T32" s="95"/>
      <c r="U32" s="95"/>
    </row>
    <row r="33" spans="1:21" s="22" customFormat="1" ht="15" customHeight="1" x14ac:dyDescent="0.2">
      <c r="A33" s="127"/>
      <c r="B33" s="41" t="s">
        <v>73</v>
      </c>
      <c r="C33" s="43">
        <v>256.37615</v>
      </c>
      <c r="D33" s="43">
        <v>258.61111900000003</v>
      </c>
      <c r="E33" s="43">
        <v>239.61841400000006</v>
      </c>
      <c r="F33" s="57">
        <f t="shared" si="9"/>
        <v>2.4427256711721146</v>
      </c>
      <c r="G33" s="58">
        <f t="shared" si="10"/>
        <v>-16.757735999999937</v>
      </c>
      <c r="H33" s="59">
        <f t="shared" si="11"/>
        <v>-6.5363864774472731</v>
      </c>
      <c r="I33" s="59"/>
      <c r="J33" s="43">
        <v>2416.7646330000002</v>
      </c>
      <c r="K33" s="43">
        <v>2622.372703</v>
      </c>
      <c r="L33" s="57">
        <f t="shared" si="12"/>
        <v>2.3463236501378786</v>
      </c>
      <c r="M33" s="142"/>
      <c r="N33" s="95"/>
      <c r="O33" s="95"/>
      <c r="P33" s="95"/>
      <c r="Q33" s="95"/>
      <c r="R33" s="95"/>
      <c r="S33" s="133"/>
      <c r="T33" s="95"/>
      <c r="U33" s="95"/>
    </row>
    <row r="34" spans="1:21" s="22" customFormat="1" ht="15" customHeight="1" x14ac:dyDescent="0.2">
      <c r="A34" s="127"/>
      <c r="B34" s="41" t="s">
        <v>76</v>
      </c>
      <c r="C34" s="43">
        <v>17.135710999999997</v>
      </c>
      <c r="D34" s="43">
        <v>55.519934999999997</v>
      </c>
      <c r="E34" s="43">
        <v>47.227479999999993</v>
      </c>
      <c r="F34" s="57">
        <f t="shared" si="9"/>
        <v>0.48144788146693757</v>
      </c>
      <c r="G34" s="58">
        <f t="shared" si="10"/>
        <v>30.091768999999996</v>
      </c>
      <c r="H34" s="59">
        <f t="shared" si="11"/>
        <v>175.60852304290145</v>
      </c>
      <c r="I34" s="59"/>
      <c r="J34" s="43">
        <v>498.03913</v>
      </c>
      <c r="K34" s="43">
        <v>485.3395440000001</v>
      </c>
      <c r="L34" s="57">
        <f t="shared" si="12"/>
        <v>0.43424935331716419</v>
      </c>
      <c r="M34" s="162"/>
      <c r="N34" s="95"/>
      <c r="O34" s="95"/>
      <c r="P34" s="95"/>
      <c r="Q34" s="95"/>
      <c r="R34" s="95"/>
      <c r="S34" s="95"/>
      <c r="T34" s="95"/>
      <c r="U34" s="95"/>
    </row>
    <row r="35" spans="1:21" s="79" customFormat="1" ht="15" customHeight="1" x14ac:dyDescent="0.2">
      <c r="A35" s="127"/>
      <c r="B35" s="41" t="s">
        <v>134</v>
      </c>
      <c r="C35" s="43">
        <v>1052.4442960000001</v>
      </c>
      <c r="D35" s="43">
        <v>1072.9342319999994</v>
      </c>
      <c r="E35" s="43">
        <v>1095.7984990000007</v>
      </c>
      <c r="F35" s="57">
        <f>E35/$E$28*100</f>
        <v>11.170823974901911</v>
      </c>
      <c r="G35" s="58">
        <f t="shared" si="10"/>
        <v>43.354203000000552</v>
      </c>
      <c r="H35" s="59">
        <f t="shared" si="11"/>
        <v>4.1193822005379133</v>
      </c>
      <c r="I35" s="59"/>
      <c r="J35" s="43">
        <v>12338.514329000007</v>
      </c>
      <c r="K35" s="43">
        <v>13110.832359</v>
      </c>
      <c r="L35" s="57">
        <f t="shared" si="12"/>
        <v>11.730695641287985</v>
      </c>
      <c r="M35" s="142"/>
      <c r="S35" s="95"/>
      <c r="T35" s="133"/>
      <c r="U35" s="133"/>
    </row>
    <row r="36" spans="1:21" s="22" customFormat="1" ht="6" customHeight="1" x14ac:dyDescent="0.2">
      <c r="A36" s="127"/>
      <c r="B36" s="41"/>
      <c r="C36" s="56"/>
      <c r="D36" s="56"/>
      <c r="E36" s="56"/>
      <c r="F36" s="57"/>
      <c r="G36" s="58"/>
      <c r="H36" s="59"/>
      <c r="I36" s="59"/>
      <c r="J36" s="112"/>
      <c r="K36" s="112"/>
      <c r="L36" s="57"/>
    </row>
    <row r="37" spans="1:21" s="23" customFormat="1" ht="15" customHeight="1" x14ac:dyDescent="0.2">
      <c r="A37" s="60" t="s">
        <v>54</v>
      </c>
      <c r="B37" s="61"/>
      <c r="C37" s="61">
        <f>SUM(C38:C44)</f>
        <v>10013.298234999998</v>
      </c>
      <c r="D37" s="61">
        <f t="shared" ref="D37:E37" si="13">SUM(D38:D44)</f>
        <v>8857.9727019999991</v>
      </c>
      <c r="E37" s="61">
        <f t="shared" si="13"/>
        <v>8495.2294539999984</v>
      </c>
      <c r="F37" s="62">
        <f>E37/$E$5*100</f>
        <v>5.5541801414933563</v>
      </c>
      <c r="G37" s="63">
        <f>E37-C37</f>
        <v>-1518.0687809999999</v>
      </c>
      <c r="H37" s="64">
        <f>(G37/C37)*100</f>
        <v>-15.16052698494304</v>
      </c>
      <c r="I37" s="64"/>
      <c r="J37" s="61">
        <f>SUM(J38:J44)</f>
        <v>103892.09354599997</v>
      </c>
      <c r="K37" s="61">
        <f>SUM(K38:K44)</f>
        <v>92278.346397999994</v>
      </c>
      <c r="L37" s="62">
        <f>K37/$K$5*100</f>
        <v>5.743523649217801</v>
      </c>
      <c r="M37" s="22"/>
      <c r="N37" s="95"/>
      <c r="O37" s="95"/>
      <c r="P37" s="95"/>
      <c r="Q37" s="95"/>
      <c r="R37" s="95"/>
      <c r="S37" s="95"/>
    </row>
    <row r="38" spans="1:21" s="22" customFormat="1" ht="15" customHeight="1" x14ac:dyDescent="0.2">
      <c r="A38" s="127"/>
      <c r="B38" s="41" t="s">
        <v>79</v>
      </c>
      <c r="C38" s="43">
        <v>5963.4110489999994</v>
      </c>
      <c r="D38" s="43">
        <v>4768.3852420000003</v>
      </c>
      <c r="E38" s="43">
        <v>4479.4751049999995</v>
      </c>
      <c r="F38" s="57">
        <f>E38/$E$37*100</f>
        <v>52.729300947731652</v>
      </c>
      <c r="G38" s="58">
        <f>E38-C38</f>
        <v>-1483.9359439999998</v>
      </c>
      <c r="H38" s="59">
        <f>(G38/C38)*100</f>
        <v>-24.884012384972863</v>
      </c>
      <c r="I38" s="59"/>
      <c r="J38" s="43">
        <v>61903.034024999994</v>
      </c>
      <c r="K38" s="43">
        <v>51633.89387700001</v>
      </c>
      <c r="L38" s="57">
        <f>K38/$K$37*100</f>
        <v>55.954507089129088</v>
      </c>
      <c r="M38" s="142"/>
      <c r="N38" s="95"/>
      <c r="O38" s="95"/>
      <c r="P38" s="95"/>
      <c r="Q38" s="76"/>
      <c r="R38" s="76"/>
    </row>
    <row r="39" spans="1:21" s="22" customFormat="1" ht="15" customHeight="1" x14ac:dyDescent="0.2">
      <c r="A39" s="127"/>
      <c r="B39" s="41" t="s">
        <v>77</v>
      </c>
      <c r="C39" s="43">
        <v>2337.9248910000001</v>
      </c>
      <c r="D39" s="43">
        <v>1734.901343</v>
      </c>
      <c r="E39" s="43">
        <v>1430.933567</v>
      </c>
      <c r="F39" s="57">
        <f t="shared" ref="F39:F44" si="14">E39/$E$37*100</f>
        <v>16.843966072349485</v>
      </c>
      <c r="G39" s="58">
        <f t="shared" ref="G39:G44" si="15">E39-C39</f>
        <v>-906.99132400000008</v>
      </c>
      <c r="H39" s="59">
        <f t="shared" ref="H39:H44" si="16">(G39/C39)*100</f>
        <v>-38.794716095950065</v>
      </c>
      <c r="I39" s="59"/>
      <c r="J39" s="43">
        <v>26114.260697000002</v>
      </c>
      <c r="K39" s="43">
        <v>19422.259947999999</v>
      </c>
      <c r="L39" s="57">
        <f t="shared" ref="L39:L44" si="17">K39/$K$37*100</f>
        <v>21.047472897087967</v>
      </c>
      <c r="M39" s="142"/>
      <c r="N39" s="95"/>
      <c r="O39" s="95"/>
      <c r="P39" s="95"/>
      <c r="Q39" s="76"/>
      <c r="R39" s="76"/>
    </row>
    <row r="40" spans="1:21" s="22" customFormat="1" ht="15" customHeight="1" x14ac:dyDescent="0.2">
      <c r="A40" s="127"/>
      <c r="B40" s="41" t="s">
        <v>133</v>
      </c>
      <c r="C40" s="43">
        <v>909.039266</v>
      </c>
      <c r="D40" s="43">
        <v>1903.6368040000004</v>
      </c>
      <c r="E40" s="43">
        <v>2035.587628</v>
      </c>
      <c r="F40" s="57">
        <f t="shared" si="14"/>
        <v>23.961537931639253</v>
      </c>
      <c r="G40" s="58">
        <f t="shared" si="15"/>
        <v>1126.548362</v>
      </c>
      <c r="H40" s="59">
        <f t="shared" si="16"/>
        <v>123.92735981109972</v>
      </c>
      <c r="I40" s="59"/>
      <c r="J40" s="43">
        <v>9275.8131999999914</v>
      </c>
      <c r="K40" s="43">
        <v>13554.533618999998</v>
      </c>
      <c r="L40" s="57">
        <f t="shared" si="17"/>
        <v>14.688747846151015</v>
      </c>
      <c r="M40" s="142"/>
      <c r="N40" s="95"/>
      <c r="O40" s="95"/>
      <c r="P40" s="95"/>
      <c r="Q40" s="76"/>
      <c r="R40" s="76"/>
    </row>
    <row r="41" spans="1:21" s="22" customFormat="1" ht="15" customHeight="1" x14ac:dyDescent="0.2">
      <c r="A41" s="127"/>
      <c r="B41" s="41" t="s">
        <v>170</v>
      </c>
      <c r="C41" s="43">
        <v>488.43596100000002</v>
      </c>
      <c r="D41" s="43">
        <v>193.59970299999998</v>
      </c>
      <c r="E41" s="43">
        <v>286.88931500000001</v>
      </c>
      <c r="F41" s="57">
        <f t="shared" si="14"/>
        <v>3.3770637574117259</v>
      </c>
      <c r="G41" s="58">
        <f t="shared" si="15"/>
        <v>-201.54664600000001</v>
      </c>
      <c r="H41" s="59">
        <f t="shared" si="16"/>
        <v>-41.263678781423714</v>
      </c>
      <c r="I41" s="59"/>
      <c r="J41" s="43">
        <v>2440.8044420000001</v>
      </c>
      <c r="K41" s="43">
        <v>4332.4728619999996</v>
      </c>
      <c r="L41" s="57">
        <f t="shared" si="17"/>
        <v>4.6950048750482383</v>
      </c>
      <c r="M41" s="142"/>
      <c r="N41" s="95"/>
      <c r="O41" s="95"/>
      <c r="P41" s="95"/>
      <c r="Q41" s="76"/>
      <c r="R41" s="76"/>
    </row>
    <row r="42" spans="1:21" s="22" customFormat="1" ht="15" customHeight="1" x14ac:dyDescent="0.2">
      <c r="A42" s="127"/>
      <c r="B42" s="41" t="s">
        <v>80</v>
      </c>
      <c r="C42" s="43">
        <v>179.74301400000004</v>
      </c>
      <c r="D42" s="43">
        <v>137.180779</v>
      </c>
      <c r="E42" s="43">
        <v>131.822709</v>
      </c>
      <c r="F42" s="57">
        <f t="shared" si="14"/>
        <v>1.5517262919594357</v>
      </c>
      <c r="G42" s="58">
        <f t="shared" si="15"/>
        <v>-47.920305000000042</v>
      </c>
      <c r="H42" s="59">
        <f t="shared" si="16"/>
        <v>-26.660454797981764</v>
      </c>
      <c r="I42" s="59"/>
      <c r="J42" s="43">
        <v>2434.3759060000002</v>
      </c>
      <c r="K42" s="43">
        <v>1893.6488860000006</v>
      </c>
      <c r="L42" s="57">
        <f t="shared" si="17"/>
        <v>2.0521053528989577</v>
      </c>
      <c r="M42" s="142"/>
      <c r="N42" s="95"/>
      <c r="O42" s="95"/>
      <c r="P42" s="95"/>
      <c r="Q42" s="76"/>
      <c r="R42" s="76"/>
    </row>
    <row r="43" spans="1:21" s="22" customFormat="1" ht="15" customHeight="1" x14ac:dyDescent="0.2">
      <c r="A43" s="127"/>
      <c r="B43" s="41" t="s">
        <v>135</v>
      </c>
      <c r="C43" s="43">
        <v>134.06771299999997</v>
      </c>
      <c r="D43" s="43">
        <v>119.94622400000006</v>
      </c>
      <c r="E43" s="43">
        <v>130.19057899999996</v>
      </c>
      <c r="F43" s="57">
        <f t="shared" si="14"/>
        <v>1.5325139798160416</v>
      </c>
      <c r="G43" s="58">
        <f t="shared" si="15"/>
        <v>-3.8771340000000123</v>
      </c>
      <c r="H43" s="59">
        <f t="shared" si="16"/>
        <v>-2.8919222333568211</v>
      </c>
      <c r="I43" s="59"/>
      <c r="J43" s="43">
        <v>1608.4230529999998</v>
      </c>
      <c r="K43" s="43">
        <v>1434.3727689999994</v>
      </c>
      <c r="L43" s="57">
        <f t="shared" si="17"/>
        <v>1.5543979980021483</v>
      </c>
      <c r="M43" s="142"/>
      <c r="N43" s="95"/>
      <c r="O43" s="95"/>
      <c r="P43" s="95"/>
      <c r="Q43" s="76"/>
      <c r="R43" s="76"/>
    </row>
    <row r="44" spans="1:21" s="79" customFormat="1" ht="15" customHeight="1" x14ac:dyDescent="0.2">
      <c r="A44" s="127"/>
      <c r="B44" s="41" t="s">
        <v>78</v>
      </c>
      <c r="C44" s="43">
        <v>0.67634099999999997</v>
      </c>
      <c r="D44" s="43">
        <v>0.32260699999999998</v>
      </c>
      <c r="E44" s="43">
        <v>0.33055100000000004</v>
      </c>
      <c r="F44" s="57">
        <f t="shared" si="14"/>
        <v>3.8910190924196794E-3</v>
      </c>
      <c r="G44" s="58">
        <f t="shared" si="15"/>
        <v>-0.34578999999999993</v>
      </c>
      <c r="H44" s="59">
        <f t="shared" si="16"/>
        <v>-51.12657668247229</v>
      </c>
      <c r="I44" s="59"/>
      <c r="J44" s="43">
        <v>115.38222299999998</v>
      </c>
      <c r="K44" s="43">
        <v>7.1644370000000004</v>
      </c>
      <c r="L44" s="57">
        <f t="shared" si="17"/>
        <v>7.7639416825909654E-3</v>
      </c>
      <c r="M44" s="142"/>
      <c r="N44" s="133"/>
      <c r="O44" s="133"/>
      <c r="P44" s="133"/>
      <c r="Q44" s="161"/>
      <c r="R44" s="161"/>
    </row>
    <row r="45" spans="1:21" s="22" customFormat="1" ht="6" customHeight="1" x14ac:dyDescent="0.2">
      <c r="A45" s="127"/>
      <c r="B45" s="41"/>
      <c r="C45" s="56"/>
      <c r="D45" s="56"/>
      <c r="E45" s="56"/>
      <c r="F45" s="57"/>
      <c r="G45" s="58"/>
      <c r="H45" s="59"/>
      <c r="I45" s="59"/>
      <c r="J45" s="56"/>
      <c r="K45" s="56"/>
      <c r="L45" s="57"/>
      <c r="M45" s="180"/>
    </row>
    <row r="46" spans="1:21" s="23" customFormat="1" ht="15" customHeight="1" x14ac:dyDescent="0.2">
      <c r="A46" s="60" t="s">
        <v>55</v>
      </c>
      <c r="B46" s="61"/>
      <c r="C46" s="147">
        <v>813.78487500000017</v>
      </c>
      <c r="D46" s="147">
        <v>1252.0255779999998</v>
      </c>
      <c r="E46" s="147">
        <v>1555.2774710000003</v>
      </c>
      <c r="F46" s="62">
        <f>E46/$E$5*100</f>
        <v>1.0168402502504335</v>
      </c>
      <c r="G46" s="63">
        <f>E46-C46</f>
        <v>741.49259600000016</v>
      </c>
      <c r="H46" s="64">
        <f>(G46/C46)*100</f>
        <v>91.116536910322893</v>
      </c>
      <c r="I46" s="64"/>
      <c r="J46" s="147">
        <v>10423.561371999996</v>
      </c>
      <c r="K46" s="147">
        <v>14309.156318999996</v>
      </c>
      <c r="L46" s="62">
        <f>K46/$K$5*100</f>
        <v>0.89062039933034665</v>
      </c>
      <c r="M46" s="142"/>
      <c r="N46" s="95"/>
      <c r="O46" s="95"/>
      <c r="P46" s="95"/>
      <c r="Q46" s="95"/>
      <c r="R46" s="95"/>
    </row>
    <row r="47" spans="1:21" x14ac:dyDescent="0.2">
      <c r="C47" s="31"/>
      <c r="D47" s="31"/>
      <c r="E47" s="31"/>
      <c r="M47" s="23"/>
      <c r="N47" s="160"/>
      <c r="O47" s="160"/>
      <c r="P47" s="160"/>
      <c r="Q47" s="160"/>
      <c r="R47" s="160"/>
    </row>
    <row r="48" spans="1:21" x14ac:dyDescent="0.2">
      <c r="C48" s="31"/>
      <c r="D48" s="31"/>
      <c r="E48" s="31"/>
      <c r="G48" s="31"/>
      <c r="H48" s="31"/>
      <c r="I48" s="31"/>
      <c r="J48" s="31"/>
      <c r="K48" s="31"/>
      <c r="N48" s="156"/>
      <c r="O48" s="156"/>
      <c r="P48" s="156"/>
      <c r="Q48" s="156"/>
      <c r="R48" s="156"/>
    </row>
    <row r="49" spans="3:11" x14ac:dyDescent="0.2">
      <c r="C49" s="156"/>
      <c r="D49" s="156"/>
      <c r="E49" s="156"/>
      <c r="J49" s="156"/>
      <c r="K49" s="156"/>
    </row>
  </sheetData>
  <sortState ref="M39:R43">
    <sortCondition descending="1" ref="R39:R43"/>
  </sortState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0"/>
  <sheetViews>
    <sheetView tabSelected="1" view="pageBreakPreview" zoomScaleNormal="100" zoomScaleSheetLayoutView="100" workbookViewId="0">
      <pane xSplit="2" topLeftCell="C1" activePane="topRight" state="frozen"/>
      <selection activeCell="O25" sqref="O25"/>
      <selection pane="topRight" activeCell="O25" sqref="O25"/>
    </sheetView>
  </sheetViews>
  <sheetFormatPr defaultColWidth="9.140625" defaultRowHeight="12.75" x14ac:dyDescent="0.2"/>
  <cols>
    <col min="1" max="1" width="1.42578125" style="21" customWidth="1"/>
    <col min="2" max="2" width="34.7109375" style="21" customWidth="1"/>
    <col min="3" max="4" width="9" style="21" bestFit="1" customWidth="1"/>
    <col min="5" max="5" width="10.5703125" style="21" bestFit="1" customWidth="1"/>
    <col min="6" max="6" width="9" style="21" bestFit="1" customWidth="1"/>
    <col min="7" max="7" width="12.85546875" style="21" customWidth="1"/>
    <col min="8" max="8" width="9.42578125" style="21" customWidth="1"/>
    <col min="9" max="9" width="0.7109375" style="21" customWidth="1"/>
    <col min="10" max="10" width="9.85546875" style="21" bestFit="1" customWidth="1"/>
    <col min="11" max="11" width="11.5703125" style="21" bestFit="1" customWidth="1"/>
    <col min="12" max="12" width="8.28515625" style="21" customWidth="1"/>
    <col min="13" max="13" width="26.5703125" style="21" customWidth="1"/>
    <col min="14" max="14" width="11.5703125" style="21" bestFit="1" customWidth="1"/>
    <col min="15" max="15" width="11.7109375" style="21" bestFit="1" customWidth="1"/>
    <col min="16" max="16" width="11.5703125" style="21" bestFit="1" customWidth="1"/>
    <col min="17" max="17" width="12.85546875" style="21" bestFit="1" customWidth="1"/>
    <col min="18" max="18" width="13" style="21" bestFit="1" customWidth="1"/>
    <col min="19" max="19" width="51" style="21" customWidth="1"/>
    <col min="20" max="16384" width="9.140625" style="21"/>
  </cols>
  <sheetData>
    <row r="1" spans="1:18" x14ac:dyDescent="0.2">
      <c r="A1" s="97" t="s">
        <v>128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8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N2" s="156"/>
      <c r="O2" s="156"/>
      <c r="P2" s="156"/>
      <c r="Q2" s="156"/>
      <c r="R2" s="156"/>
    </row>
    <row r="3" spans="1:18" s="22" customFormat="1" x14ac:dyDescent="0.2">
      <c r="A3" s="29"/>
      <c r="B3" s="30"/>
      <c r="C3" s="183" t="s">
        <v>122</v>
      </c>
      <c r="D3" s="183"/>
      <c r="E3" s="183"/>
      <c r="F3" s="13"/>
      <c r="G3" s="184" t="s">
        <v>0</v>
      </c>
      <c r="H3" s="184"/>
      <c r="I3" s="14"/>
      <c r="J3" s="183" t="s">
        <v>122</v>
      </c>
      <c r="K3" s="183"/>
      <c r="L3" s="183"/>
      <c r="N3" s="95"/>
      <c r="O3" s="95"/>
      <c r="P3" s="95"/>
      <c r="Q3" s="95"/>
      <c r="R3" s="95"/>
    </row>
    <row r="4" spans="1:18" s="22" customFormat="1" ht="24" x14ac:dyDescent="0.2">
      <c r="A4" s="29"/>
      <c r="B4" s="28" t="s">
        <v>130</v>
      </c>
      <c r="C4" s="17" t="s">
        <v>182</v>
      </c>
      <c r="D4" s="17" t="s">
        <v>179</v>
      </c>
      <c r="E4" s="17" t="s">
        <v>183</v>
      </c>
      <c r="F4" s="18" t="s">
        <v>116</v>
      </c>
      <c r="G4" s="19" t="s">
        <v>129</v>
      </c>
      <c r="H4" s="20" t="s">
        <v>2</v>
      </c>
      <c r="I4" s="20"/>
      <c r="J4" s="17" t="s">
        <v>184</v>
      </c>
      <c r="K4" s="17" t="s">
        <v>185</v>
      </c>
      <c r="L4" s="18" t="s">
        <v>116</v>
      </c>
      <c r="N4" s="95"/>
      <c r="O4" s="95"/>
      <c r="P4" s="95"/>
      <c r="Q4" s="95"/>
      <c r="R4" s="95"/>
    </row>
    <row r="5" spans="1:18" s="22" customFormat="1" ht="15" customHeight="1" x14ac:dyDescent="0.2">
      <c r="A5" s="90" t="s">
        <v>56</v>
      </c>
      <c r="B5" s="85"/>
      <c r="C5" s="85">
        <v>119343.07307799996</v>
      </c>
      <c r="D5" s="85">
        <v>128849.85971899999</v>
      </c>
      <c r="E5" s="85">
        <v>133675.58674699996</v>
      </c>
      <c r="F5" s="89">
        <v>100</v>
      </c>
      <c r="G5" s="88">
        <f>E5-C5</f>
        <v>14332.513669000007</v>
      </c>
      <c r="H5" s="89">
        <f>(G5/C5)*100</f>
        <v>12.009506123269171</v>
      </c>
      <c r="I5" s="86"/>
      <c r="J5" s="85">
        <v>1370237.4795459998</v>
      </c>
      <c r="K5" s="85">
        <v>1454847.1102480008</v>
      </c>
      <c r="L5" s="89">
        <v>100</v>
      </c>
      <c r="N5" s="95"/>
      <c r="O5" s="95"/>
      <c r="P5" s="95"/>
      <c r="Q5" s="95"/>
      <c r="R5" s="95"/>
    </row>
    <row r="6" spans="1:18" s="22" customFormat="1" ht="6" customHeight="1" x14ac:dyDescent="0.2">
      <c r="A6" s="127"/>
      <c r="B6" s="128"/>
      <c r="C6" s="117"/>
      <c r="D6" s="117"/>
      <c r="E6" s="117"/>
      <c r="F6" s="118"/>
      <c r="G6" s="119"/>
      <c r="H6" s="120"/>
      <c r="I6" s="120"/>
      <c r="J6" s="117"/>
      <c r="K6" s="117"/>
      <c r="L6" s="118"/>
    </row>
    <row r="7" spans="1:18" s="23" customFormat="1" ht="15" customHeight="1" x14ac:dyDescent="0.2">
      <c r="A7" s="36" t="s">
        <v>52</v>
      </c>
      <c r="B7" s="61"/>
      <c r="C7" s="61">
        <f>SUM(C8:C26)</f>
        <v>102375.05524199996</v>
      </c>
      <c r="D7" s="61">
        <f t="shared" ref="D7:E7" si="0">SUM(D8:D26)</f>
        <v>111613.35306499999</v>
      </c>
      <c r="E7" s="61">
        <f t="shared" si="0"/>
        <v>117549.94623499995</v>
      </c>
      <c r="F7" s="63">
        <f>E7/$E$5*100</f>
        <v>87.936734818662075</v>
      </c>
      <c r="G7" s="64">
        <f>E7-C7</f>
        <v>15174.890992999994</v>
      </c>
      <c r="H7" s="64">
        <f>(G7/C7)*100</f>
        <v>14.822840346340938</v>
      </c>
      <c r="I7" s="61"/>
      <c r="J7" s="61">
        <f t="shared" ref="J7" si="1">SUM(J8:J26)</f>
        <v>1151756.9549559997</v>
      </c>
      <c r="K7" s="61">
        <f t="shared" ref="K7" si="2">SUM(K8:K26)</f>
        <v>1240596.7486050006</v>
      </c>
      <c r="L7" s="62">
        <f>K7/$K$5*100</f>
        <v>85.273341773591724</v>
      </c>
      <c r="M7" s="22"/>
    </row>
    <row r="8" spans="1:18" s="22" customFormat="1" ht="15" customHeight="1" x14ac:dyDescent="0.2">
      <c r="A8" s="127"/>
      <c r="B8" s="41" t="s">
        <v>57</v>
      </c>
      <c r="C8" s="43">
        <v>42629.647062999968</v>
      </c>
      <c r="D8" s="43">
        <v>56875.62004599996</v>
      </c>
      <c r="E8" s="43">
        <v>51496.822100999962</v>
      </c>
      <c r="F8" s="57">
        <f>E8/$E$7*100</f>
        <v>43.808460786575012</v>
      </c>
      <c r="G8" s="58">
        <f>E8-C8</f>
        <v>8867.1750379999939</v>
      </c>
      <c r="H8" s="59">
        <f>(G8/C8)*100</f>
        <v>20.800488976358853</v>
      </c>
      <c r="I8" s="59"/>
      <c r="J8" s="43">
        <v>455802.64072999993</v>
      </c>
      <c r="K8" s="43">
        <v>567713.92594500049</v>
      </c>
      <c r="L8" s="57">
        <f>K8/$K$7*100</f>
        <v>45.76135852228947</v>
      </c>
      <c r="M8" s="145"/>
      <c r="N8" s="76"/>
      <c r="O8" s="76"/>
      <c r="P8" s="76"/>
      <c r="Q8" s="76"/>
      <c r="R8" s="76"/>
    </row>
    <row r="9" spans="1:18" s="22" customFormat="1" ht="15" customHeight="1" x14ac:dyDescent="0.2">
      <c r="A9" s="127"/>
      <c r="B9" s="41" t="s">
        <v>166</v>
      </c>
      <c r="C9" s="43">
        <v>10762.213338000001</v>
      </c>
      <c r="D9" s="43">
        <v>9759.080342999996</v>
      </c>
      <c r="E9" s="43">
        <v>11744.210203999995</v>
      </c>
      <c r="F9" s="57">
        <f t="shared" ref="F9:F26" si="3">E9/$E$7*100</f>
        <v>9.9908256704103966</v>
      </c>
      <c r="G9" s="58">
        <f t="shared" ref="G9:G26" si="4">E9-C9</f>
        <v>981.99686599999404</v>
      </c>
      <c r="H9" s="59">
        <f t="shared" ref="H9:H26" si="5">(G9/C9)*100</f>
        <v>9.1244880133781443</v>
      </c>
      <c r="I9" s="59"/>
      <c r="J9" s="43">
        <v>113640.43473100006</v>
      </c>
      <c r="K9" s="43">
        <v>120814.30140899986</v>
      </c>
      <c r="L9" s="57">
        <f t="shared" ref="L9:L26" si="6">K9/$K$7*100</f>
        <v>9.7384022281898233</v>
      </c>
      <c r="M9" s="145"/>
      <c r="N9" s="76"/>
      <c r="O9" s="76"/>
      <c r="P9" s="76"/>
      <c r="Q9" s="76"/>
      <c r="R9" s="76"/>
    </row>
    <row r="10" spans="1:18" s="22" customFormat="1" ht="15" customHeight="1" x14ac:dyDescent="0.2">
      <c r="A10" s="127"/>
      <c r="B10" s="41" t="s">
        <v>58</v>
      </c>
      <c r="C10" s="43">
        <v>9776.2430169999952</v>
      </c>
      <c r="D10" s="43">
        <v>7610.4843550000005</v>
      </c>
      <c r="E10" s="43">
        <v>8468.2175929999976</v>
      </c>
      <c r="F10" s="57">
        <f t="shared" si="3"/>
        <v>7.2039314897437396</v>
      </c>
      <c r="G10" s="58">
        <f t="shared" si="4"/>
        <v>-1308.0254239999977</v>
      </c>
      <c r="H10" s="59">
        <f t="shared" si="5"/>
        <v>-13.379632868428706</v>
      </c>
      <c r="I10" s="59"/>
      <c r="J10" s="43">
        <v>128517.69086200002</v>
      </c>
      <c r="K10" s="43">
        <v>96634.733026999937</v>
      </c>
      <c r="L10" s="57">
        <f t="shared" si="6"/>
        <v>7.7893750032524007</v>
      </c>
      <c r="M10" s="145"/>
      <c r="N10" s="76"/>
      <c r="O10" s="76"/>
      <c r="P10" s="76"/>
      <c r="Q10" s="76"/>
      <c r="R10" s="76"/>
    </row>
    <row r="11" spans="1:18" s="22" customFormat="1" ht="15" customHeight="1" x14ac:dyDescent="0.2">
      <c r="A11" s="127"/>
      <c r="B11" s="41" t="s">
        <v>165</v>
      </c>
      <c r="C11" s="43">
        <v>8311.213859000005</v>
      </c>
      <c r="D11" s="43">
        <v>7257.0395750000016</v>
      </c>
      <c r="E11" s="43">
        <v>8256.4484600000033</v>
      </c>
      <c r="F11" s="57">
        <f t="shared" si="3"/>
        <v>7.0237790185749009</v>
      </c>
      <c r="G11" s="58">
        <f t="shared" si="4"/>
        <v>-54.765399000001707</v>
      </c>
      <c r="H11" s="59">
        <f t="shared" si="5"/>
        <v>-0.65893382036725756</v>
      </c>
      <c r="I11" s="59"/>
      <c r="J11" s="43">
        <v>104147.22839699996</v>
      </c>
      <c r="K11" s="43">
        <v>94910.99749300009</v>
      </c>
      <c r="L11" s="57">
        <f t="shared" si="6"/>
        <v>7.6504309397653643</v>
      </c>
      <c r="M11" s="145"/>
      <c r="N11" s="76"/>
      <c r="O11" s="76"/>
      <c r="P11" s="76"/>
      <c r="Q11" s="76"/>
      <c r="R11" s="76"/>
    </row>
    <row r="12" spans="1:18" s="22" customFormat="1" ht="15" customHeight="1" x14ac:dyDescent="0.2">
      <c r="A12" s="127"/>
      <c r="B12" s="41" t="s">
        <v>60</v>
      </c>
      <c r="C12" s="43">
        <v>5885.4108609999994</v>
      </c>
      <c r="D12" s="43">
        <v>5268.0442940000012</v>
      </c>
      <c r="E12" s="43">
        <v>5906.1049270000012</v>
      </c>
      <c r="F12" s="57">
        <f t="shared" si="3"/>
        <v>5.0243365617478144</v>
      </c>
      <c r="G12" s="58">
        <f t="shared" si="4"/>
        <v>20.69406600000184</v>
      </c>
      <c r="H12" s="59">
        <f t="shared" si="5"/>
        <v>0.35161633552437627</v>
      </c>
      <c r="I12" s="59"/>
      <c r="J12" s="43">
        <v>71059.754388999965</v>
      </c>
      <c r="K12" s="43">
        <v>65171.619911000067</v>
      </c>
      <c r="L12" s="57">
        <f t="shared" si="6"/>
        <v>5.2532476797382257</v>
      </c>
      <c r="M12" s="145"/>
      <c r="N12" s="76"/>
      <c r="O12" s="76"/>
      <c r="P12" s="76"/>
      <c r="Q12" s="76"/>
      <c r="R12" s="76"/>
    </row>
    <row r="13" spans="1:18" s="22" customFormat="1" ht="15" customHeight="1" x14ac:dyDescent="0.2">
      <c r="A13" s="127"/>
      <c r="B13" s="41" t="s">
        <v>59</v>
      </c>
      <c r="C13" s="43">
        <v>5029.3554229999982</v>
      </c>
      <c r="D13" s="43">
        <v>5395.3880960000015</v>
      </c>
      <c r="E13" s="43">
        <v>6212.9875549999997</v>
      </c>
      <c r="F13" s="57">
        <f t="shared" si="3"/>
        <v>5.2854022940846841</v>
      </c>
      <c r="G13" s="58">
        <f t="shared" si="4"/>
        <v>1183.6321320000015</v>
      </c>
      <c r="H13" s="59">
        <f t="shared" si="5"/>
        <v>23.534469776923579</v>
      </c>
      <c r="I13" s="59"/>
      <c r="J13" s="43">
        <v>52308.610073999997</v>
      </c>
      <c r="K13" s="43">
        <v>59425.628283000049</v>
      </c>
      <c r="L13" s="57">
        <f t="shared" si="6"/>
        <v>4.7900841550505193</v>
      </c>
      <c r="M13" s="145"/>
      <c r="N13" s="76"/>
      <c r="O13" s="76"/>
      <c r="P13" s="76"/>
      <c r="Q13" s="76"/>
      <c r="R13" s="76"/>
    </row>
    <row r="14" spans="1:18" s="22" customFormat="1" ht="15" customHeight="1" x14ac:dyDescent="0.2">
      <c r="A14" s="127"/>
      <c r="B14" s="41" t="s">
        <v>62</v>
      </c>
      <c r="C14" s="43">
        <v>3050.5195120000021</v>
      </c>
      <c r="D14" s="43">
        <v>3195.8520559999993</v>
      </c>
      <c r="E14" s="43">
        <v>3283.2822050000013</v>
      </c>
      <c r="F14" s="57">
        <f t="shared" si="3"/>
        <v>2.7930954544515303</v>
      </c>
      <c r="G14" s="58">
        <f t="shared" si="4"/>
        <v>232.76269299999922</v>
      </c>
      <c r="H14" s="59">
        <f t="shared" si="5"/>
        <v>7.6302640282865708</v>
      </c>
      <c r="I14" s="59"/>
      <c r="J14" s="43">
        <v>32533.797341000009</v>
      </c>
      <c r="K14" s="43">
        <v>35399.437846000008</v>
      </c>
      <c r="L14" s="57">
        <f t="shared" si="6"/>
        <v>2.853420169430978</v>
      </c>
      <c r="M14" s="145"/>
      <c r="N14" s="95"/>
      <c r="O14" s="95"/>
      <c r="P14" s="95"/>
      <c r="Q14" s="95"/>
      <c r="R14" s="95"/>
    </row>
    <row r="15" spans="1:18" s="22" customFormat="1" ht="15" customHeight="1" x14ac:dyDescent="0.2">
      <c r="A15" s="127"/>
      <c r="B15" s="41" t="s">
        <v>61</v>
      </c>
      <c r="C15" s="43">
        <v>2866.6052179999988</v>
      </c>
      <c r="D15" s="43">
        <v>2343.3214559999974</v>
      </c>
      <c r="E15" s="43">
        <v>3243.9570460000009</v>
      </c>
      <c r="F15" s="57">
        <f t="shared" si="3"/>
        <v>2.7596414544629777</v>
      </c>
      <c r="G15" s="58">
        <f t="shared" si="4"/>
        <v>377.35182800000212</v>
      </c>
      <c r="H15" s="59">
        <f t="shared" si="5"/>
        <v>13.163718032414545</v>
      </c>
      <c r="I15" s="59"/>
      <c r="J15" s="43">
        <v>32008.053269999997</v>
      </c>
      <c r="K15" s="43">
        <v>30778.92808999999</v>
      </c>
      <c r="L15" s="57">
        <f t="shared" si="6"/>
        <v>2.4809776524571432</v>
      </c>
      <c r="M15" s="145"/>
      <c r="N15" s="95"/>
      <c r="O15" s="95"/>
      <c r="P15" s="95"/>
      <c r="Q15" s="95"/>
      <c r="R15" s="95"/>
    </row>
    <row r="16" spans="1:18" s="22" customFormat="1" ht="15" customHeight="1" x14ac:dyDescent="0.2">
      <c r="A16" s="127"/>
      <c r="B16" s="41" t="s">
        <v>167</v>
      </c>
      <c r="C16" s="43">
        <v>2599.2530249999991</v>
      </c>
      <c r="D16" s="43">
        <v>2319.0088760000003</v>
      </c>
      <c r="E16" s="43">
        <v>2675.4263039999996</v>
      </c>
      <c r="F16" s="57">
        <f t="shared" si="3"/>
        <v>2.2759910911838461</v>
      </c>
      <c r="G16" s="58">
        <f t="shared" si="4"/>
        <v>76.173279000000548</v>
      </c>
      <c r="H16" s="59">
        <f t="shared" si="5"/>
        <v>2.9305834509897539</v>
      </c>
      <c r="I16" s="59"/>
      <c r="J16" s="43">
        <v>32834.275440000012</v>
      </c>
      <c r="K16" s="43">
        <v>28319.848246000005</v>
      </c>
      <c r="L16" s="57">
        <f t="shared" si="6"/>
        <v>2.2827601537602367</v>
      </c>
      <c r="M16" s="145"/>
      <c r="N16" s="76"/>
      <c r="O16" s="161"/>
      <c r="P16" s="161"/>
      <c r="Q16" s="161"/>
      <c r="R16" s="161"/>
    </row>
    <row r="17" spans="1:22" s="22" customFormat="1" ht="15" customHeight="1" x14ac:dyDescent="0.2">
      <c r="A17" s="129"/>
      <c r="B17" s="41" t="s">
        <v>168</v>
      </c>
      <c r="C17" s="43">
        <v>2079.542438999998</v>
      </c>
      <c r="D17" s="43">
        <v>1824.4001060000003</v>
      </c>
      <c r="E17" s="43">
        <v>3923.0560740000005</v>
      </c>
      <c r="F17" s="57">
        <f t="shared" si="3"/>
        <v>3.3373525038941523</v>
      </c>
      <c r="G17" s="58">
        <f t="shared" si="4"/>
        <v>1843.5136350000025</v>
      </c>
      <c r="H17" s="59">
        <f t="shared" si="5"/>
        <v>88.649964551168466</v>
      </c>
      <c r="I17" s="59"/>
      <c r="J17" s="43">
        <v>21646.021737999985</v>
      </c>
      <c r="K17" s="43">
        <v>23141.825369999995</v>
      </c>
      <c r="L17" s="57">
        <f t="shared" si="6"/>
        <v>1.8653785281979833</v>
      </c>
      <c r="M17" s="145"/>
      <c r="N17" s="76"/>
      <c r="O17" s="76"/>
      <c r="P17" s="76"/>
      <c r="Q17" s="76"/>
      <c r="R17" s="76"/>
    </row>
    <row r="18" spans="1:22" s="22" customFormat="1" ht="15" customHeight="1" x14ac:dyDescent="0.2">
      <c r="A18" s="129"/>
      <c r="B18" s="41" t="s">
        <v>64</v>
      </c>
      <c r="C18" s="43">
        <v>1361.3254120000001</v>
      </c>
      <c r="D18" s="43">
        <v>1363.7434930000006</v>
      </c>
      <c r="E18" s="43">
        <v>2893.6293720000012</v>
      </c>
      <c r="F18" s="57">
        <f t="shared" si="3"/>
        <v>2.4616169251283218</v>
      </c>
      <c r="G18" s="58">
        <f t="shared" si="4"/>
        <v>1532.3039600000011</v>
      </c>
      <c r="H18" s="59">
        <f t="shared" si="5"/>
        <v>112.55971177007609</v>
      </c>
      <c r="I18" s="59"/>
      <c r="J18" s="43">
        <v>16021.347883999993</v>
      </c>
      <c r="K18" s="43">
        <v>18135.151154000003</v>
      </c>
      <c r="L18" s="57">
        <f t="shared" si="6"/>
        <v>1.4618086960482708</v>
      </c>
      <c r="M18" s="145"/>
      <c r="N18" s="161"/>
      <c r="O18" s="76"/>
      <c r="P18" s="76"/>
      <c r="Q18" s="76"/>
      <c r="R18" s="76"/>
    </row>
    <row r="19" spans="1:22" s="22" customFormat="1" ht="15" customHeight="1" x14ac:dyDescent="0.2">
      <c r="A19" s="127"/>
      <c r="B19" s="41" t="s">
        <v>68</v>
      </c>
      <c r="C19" s="43">
        <v>1090.6887460000003</v>
      </c>
      <c r="D19" s="43">
        <v>1224.0331090000002</v>
      </c>
      <c r="E19" s="43">
        <v>1325.3159930000002</v>
      </c>
      <c r="F19" s="57">
        <f t="shared" si="3"/>
        <v>1.127449254932448</v>
      </c>
      <c r="G19" s="58">
        <f t="shared" si="4"/>
        <v>234.6272469999999</v>
      </c>
      <c r="H19" s="59">
        <f t="shared" si="5"/>
        <v>21.511842664598269</v>
      </c>
      <c r="I19" s="59"/>
      <c r="J19" s="43">
        <v>10876.310167999996</v>
      </c>
      <c r="K19" s="43">
        <v>14134.376482999996</v>
      </c>
      <c r="L19" s="57">
        <f t="shared" si="6"/>
        <v>1.1393207743687475</v>
      </c>
      <c r="M19" s="145"/>
      <c r="N19" s="133"/>
      <c r="O19" s="133"/>
      <c r="P19" s="133"/>
      <c r="Q19" s="133"/>
      <c r="R19" s="133"/>
    </row>
    <row r="20" spans="1:22" s="22" customFormat="1" ht="15" customHeight="1" x14ac:dyDescent="0.2">
      <c r="A20" s="127"/>
      <c r="B20" s="41" t="s">
        <v>65</v>
      </c>
      <c r="C20" s="43">
        <v>1152.2505989999997</v>
      </c>
      <c r="D20" s="43">
        <v>1050.971515</v>
      </c>
      <c r="E20" s="43">
        <v>1105.5033300000002</v>
      </c>
      <c r="F20" s="57">
        <f t="shared" si="3"/>
        <v>0.94045413495122621</v>
      </c>
      <c r="G20" s="58">
        <f t="shared" si="4"/>
        <v>-46.747268999999505</v>
      </c>
      <c r="H20" s="59">
        <f t="shared" si="5"/>
        <v>-4.0570401126777389</v>
      </c>
      <c r="I20" s="59"/>
      <c r="J20" s="43">
        <v>14206.262217</v>
      </c>
      <c r="K20" s="43">
        <v>13093.181419999992</v>
      </c>
      <c r="L20" s="57">
        <f t="shared" si="6"/>
        <v>1.0553938203306377</v>
      </c>
      <c r="M20" s="145"/>
      <c r="N20" s="95"/>
      <c r="O20" s="95"/>
      <c r="P20" s="95"/>
      <c r="Q20" s="95"/>
      <c r="R20" s="95"/>
      <c r="S20" s="95"/>
      <c r="T20" s="95"/>
      <c r="U20" s="95"/>
      <c r="V20" s="95"/>
    </row>
    <row r="21" spans="1:22" s="22" customFormat="1" ht="15" customHeight="1" x14ac:dyDescent="0.2">
      <c r="A21" s="127"/>
      <c r="B21" s="41" t="s">
        <v>70</v>
      </c>
      <c r="C21" s="43">
        <v>787.20789499999989</v>
      </c>
      <c r="D21" s="43">
        <v>1149.829784</v>
      </c>
      <c r="E21" s="43">
        <v>1153.1078169999998</v>
      </c>
      <c r="F21" s="57">
        <f t="shared" si="3"/>
        <v>0.98095137763378004</v>
      </c>
      <c r="G21" s="58">
        <f t="shared" si="4"/>
        <v>365.89992199999995</v>
      </c>
      <c r="H21" s="59">
        <f t="shared" si="5"/>
        <v>46.48072311317457</v>
      </c>
      <c r="I21" s="59"/>
      <c r="J21" s="43">
        <v>9089.1666639999967</v>
      </c>
      <c r="K21" s="43">
        <v>12343.496149999997</v>
      </c>
      <c r="L21" s="57">
        <f t="shared" si="6"/>
        <v>0.99496441239909306</v>
      </c>
      <c r="M21" s="145"/>
      <c r="N21" s="133"/>
      <c r="O21" s="133"/>
      <c r="P21" s="133"/>
      <c r="Q21" s="133"/>
      <c r="R21" s="133"/>
    </row>
    <row r="22" spans="1:22" s="22" customFormat="1" ht="15" customHeight="1" x14ac:dyDescent="0.2">
      <c r="A22" s="127"/>
      <c r="B22" s="41" t="s">
        <v>66</v>
      </c>
      <c r="C22" s="43">
        <v>909.65091100000006</v>
      </c>
      <c r="D22" s="43">
        <v>764.55843300000015</v>
      </c>
      <c r="E22" s="43">
        <v>849.02162799999996</v>
      </c>
      <c r="F22" s="57">
        <f t="shared" si="3"/>
        <v>0.72226458215699951</v>
      </c>
      <c r="G22" s="58">
        <f t="shared" si="4"/>
        <v>-60.6292830000001</v>
      </c>
      <c r="H22" s="59">
        <f t="shared" si="5"/>
        <v>-6.6651154049138421</v>
      </c>
      <c r="I22" s="59"/>
      <c r="J22" s="43">
        <v>11279.040053999996</v>
      </c>
      <c r="K22" s="43">
        <v>10702.091353000011</v>
      </c>
      <c r="L22" s="57">
        <f t="shared" si="6"/>
        <v>0.86265673072527949</v>
      </c>
      <c r="M22" s="143"/>
      <c r="N22" s="133"/>
      <c r="O22" s="133"/>
      <c r="P22" s="133"/>
      <c r="Q22" s="133"/>
      <c r="R22" s="133"/>
    </row>
    <row r="23" spans="1:22" s="22" customFormat="1" ht="15" customHeight="1" x14ac:dyDescent="0.2">
      <c r="A23" s="127"/>
      <c r="B23" s="41" t="s">
        <v>67</v>
      </c>
      <c r="C23" s="43">
        <v>736.19172399999991</v>
      </c>
      <c r="D23" s="43">
        <v>654.02180999999996</v>
      </c>
      <c r="E23" s="43">
        <v>750.78221700000017</v>
      </c>
      <c r="F23" s="57">
        <f t="shared" si="3"/>
        <v>0.63869209731416987</v>
      </c>
      <c r="G23" s="58">
        <f t="shared" si="4"/>
        <v>14.590493000000265</v>
      </c>
      <c r="H23" s="59">
        <f t="shared" si="5"/>
        <v>1.9818876692507166</v>
      </c>
      <c r="I23" s="59"/>
      <c r="J23" s="43">
        <v>9162.0966219999991</v>
      </c>
      <c r="K23" s="43">
        <v>8313.2922090000011</v>
      </c>
      <c r="L23" s="57">
        <f t="shared" si="6"/>
        <v>0.67010430410590327</v>
      </c>
      <c r="M23" s="143"/>
      <c r="N23" s="133"/>
      <c r="O23" s="133"/>
      <c r="P23" s="133"/>
      <c r="Q23" s="133"/>
      <c r="R23" s="133"/>
    </row>
    <row r="24" spans="1:22" s="22" customFormat="1" ht="15" customHeight="1" x14ac:dyDescent="0.2">
      <c r="A24" s="127"/>
      <c r="B24" s="41" t="s">
        <v>69</v>
      </c>
      <c r="C24" s="43">
        <v>555.99328000000014</v>
      </c>
      <c r="D24" s="43">
        <v>529.04370299999971</v>
      </c>
      <c r="E24" s="43">
        <v>581.58665600000029</v>
      </c>
      <c r="F24" s="57">
        <f t="shared" si="3"/>
        <v>0.49475705827829253</v>
      </c>
      <c r="G24" s="58">
        <f t="shared" si="4"/>
        <v>25.593376000000148</v>
      </c>
      <c r="H24" s="59">
        <f t="shared" si="5"/>
        <v>4.6031808154228306</v>
      </c>
      <c r="I24" s="59"/>
      <c r="J24" s="43">
        <v>5908.6094609999982</v>
      </c>
      <c r="K24" s="43">
        <v>6382.4280970000018</v>
      </c>
      <c r="L24" s="57">
        <f t="shared" si="6"/>
        <v>0.51446435791297829</v>
      </c>
      <c r="M24" s="146"/>
      <c r="N24" s="95"/>
      <c r="O24" s="95"/>
      <c r="P24" s="95"/>
      <c r="Q24" s="95"/>
      <c r="R24" s="95"/>
    </row>
    <row r="25" spans="1:22" s="22" customFormat="1" ht="15" customHeight="1" x14ac:dyDescent="0.2">
      <c r="A25" s="127"/>
      <c r="B25" s="41" t="s">
        <v>71</v>
      </c>
      <c r="C25" s="43">
        <v>333.63109800000012</v>
      </c>
      <c r="D25" s="43">
        <v>298.87514400000015</v>
      </c>
      <c r="E25" s="43">
        <v>319.57145699999984</v>
      </c>
      <c r="F25" s="57">
        <f t="shared" si="3"/>
        <v>0.27186014731229957</v>
      </c>
      <c r="G25" s="58">
        <f t="shared" si="4"/>
        <v>-14.059641000000283</v>
      </c>
      <c r="H25" s="59">
        <f t="shared" si="5"/>
        <v>-4.214127844881018</v>
      </c>
      <c r="I25" s="59"/>
      <c r="J25" s="43">
        <v>3685.3215339999974</v>
      </c>
      <c r="K25" s="43">
        <v>3326.766411999999</v>
      </c>
      <c r="L25" s="57">
        <f t="shared" si="6"/>
        <v>0.26815856286426748</v>
      </c>
      <c r="M25" s="145"/>
      <c r="N25" s="133"/>
      <c r="O25" s="133"/>
      <c r="P25" s="133"/>
      <c r="Q25" s="133"/>
      <c r="R25" s="133"/>
    </row>
    <row r="26" spans="1:22" s="79" customFormat="1" ht="15" customHeight="1" x14ac:dyDescent="0.2">
      <c r="A26" s="127"/>
      <c r="B26" s="41" t="s">
        <v>63</v>
      </c>
      <c r="C26" s="43">
        <v>2458.1118219999948</v>
      </c>
      <c r="D26" s="43">
        <v>2730.0368710000002</v>
      </c>
      <c r="E26" s="43">
        <v>3360.9152960000019</v>
      </c>
      <c r="F26" s="57">
        <f t="shared" si="3"/>
        <v>2.859138097163421</v>
      </c>
      <c r="G26" s="58">
        <f t="shared" si="4"/>
        <v>902.8034740000071</v>
      </c>
      <c r="H26" s="59">
        <f t="shared" si="5"/>
        <v>36.727518492851097</v>
      </c>
      <c r="I26" s="59"/>
      <c r="J26" s="43">
        <v>27030.293379999999</v>
      </c>
      <c r="K26" s="43">
        <v>31854.719707000029</v>
      </c>
      <c r="L26" s="57">
        <f t="shared" si="6"/>
        <v>2.5676933091126779</v>
      </c>
      <c r="M26" s="145"/>
    </row>
    <row r="27" spans="1:22" s="22" customFormat="1" ht="6" customHeight="1" x14ac:dyDescent="0.2">
      <c r="A27" s="127"/>
      <c r="B27" s="41"/>
      <c r="C27" s="56"/>
      <c r="D27" s="56"/>
      <c r="E27" s="56"/>
      <c r="F27" s="57"/>
      <c r="G27" s="58"/>
      <c r="H27" s="59"/>
      <c r="I27" s="59"/>
      <c r="J27" s="56"/>
      <c r="K27" s="56"/>
      <c r="L27" s="57"/>
    </row>
    <row r="28" spans="1:22" s="23" customFormat="1" ht="15" customHeight="1" x14ac:dyDescent="0.2">
      <c r="A28" s="60" t="s">
        <v>53</v>
      </c>
      <c r="B28" s="61"/>
      <c r="C28" s="61">
        <f t="shared" ref="C28:E28" si="7">SUM(C29:C35)</f>
        <v>7400.8158459999977</v>
      </c>
      <c r="D28" s="61">
        <f t="shared" si="7"/>
        <v>5622.3948930000006</v>
      </c>
      <c r="E28" s="61">
        <f t="shared" si="7"/>
        <v>6873.0325170000015</v>
      </c>
      <c r="F28" s="62">
        <f>E28/$E$5*100</f>
        <v>5.1415764720062098</v>
      </c>
      <c r="G28" s="63">
        <f>E28-C28</f>
        <v>-527.78332899999623</v>
      </c>
      <c r="H28" s="64">
        <f>(G28/C28)*100</f>
        <v>-7.1314209133477258</v>
      </c>
      <c r="I28" s="64"/>
      <c r="J28" s="61">
        <f t="shared" ref="J28:K28" si="8">SUM(J29:J35)</f>
        <v>79171.305353000003</v>
      </c>
      <c r="K28" s="61">
        <f t="shared" si="8"/>
        <v>82335.749323999975</v>
      </c>
      <c r="L28" s="62">
        <f>K28/$K$5*100</f>
        <v>5.6594090708242595</v>
      </c>
      <c r="M28" s="22"/>
      <c r="N28" s="95"/>
      <c r="O28" s="95"/>
      <c r="P28" s="95"/>
      <c r="Q28" s="95"/>
      <c r="R28" s="95"/>
    </row>
    <row r="29" spans="1:22" s="22" customFormat="1" x14ac:dyDescent="0.2">
      <c r="A29" s="127"/>
      <c r="B29" s="42" t="s">
        <v>73</v>
      </c>
      <c r="C29" s="43">
        <v>503.80649899999992</v>
      </c>
      <c r="D29" s="43">
        <v>486.92229100000003</v>
      </c>
      <c r="E29" s="43">
        <v>529.7740849999999</v>
      </c>
      <c r="F29" s="57">
        <f>E29/$E$28*100</f>
        <v>7.708010746197373</v>
      </c>
      <c r="G29" s="58">
        <f>E29-C29</f>
        <v>25.967585999999983</v>
      </c>
      <c r="H29" s="59">
        <f>(G29/C29)*100</f>
        <v>5.1542776942224373</v>
      </c>
      <c r="I29" s="59"/>
      <c r="J29" s="43">
        <v>4612.2770749999991</v>
      </c>
      <c r="K29" s="43">
        <v>5059.2430729999996</v>
      </c>
      <c r="L29" s="57">
        <f>K29/$K$28*100</f>
        <v>6.1446493346302553</v>
      </c>
      <c r="M29" s="145"/>
      <c r="N29" s="43"/>
      <c r="O29" s="43"/>
      <c r="P29" s="43"/>
      <c r="Q29" s="56"/>
      <c r="R29" s="133"/>
      <c r="S29" s="42"/>
    </row>
    <row r="30" spans="1:22" s="22" customFormat="1" ht="15" customHeight="1" x14ac:dyDescent="0.2">
      <c r="A30" s="127"/>
      <c r="B30" s="41" t="s">
        <v>169</v>
      </c>
      <c r="C30" s="43">
        <v>702.95918399999994</v>
      </c>
      <c r="D30" s="43">
        <v>322.55465200000009</v>
      </c>
      <c r="E30" s="43">
        <v>524.31428100000016</v>
      </c>
      <c r="F30" s="57">
        <f t="shared" ref="F30:F35" si="9">E30/$E$28*100</f>
        <v>7.6285726817550001</v>
      </c>
      <c r="G30" s="58">
        <f t="shared" ref="G30:G35" si="10">E30-C30</f>
        <v>-178.64490299999977</v>
      </c>
      <c r="H30" s="59">
        <f t="shared" ref="H30:H35" si="11">(G30/C30)*100</f>
        <v>-25.413268233223597</v>
      </c>
      <c r="I30" s="59"/>
      <c r="J30" s="43">
        <v>4304.9589090000009</v>
      </c>
      <c r="K30" s="43">
        <v>7344.3014509999985</v>
      </c>
      <c r="L30" s="57">
        <f t="shared" ref="L30:L35" si="12">K30/$K$28*100</f>
        <v>8.919942444562432</v>
      </c>
      <c r="M30" s="143"/>
      <c r="N30" s="43"/>
      <c r="O30" s="43"/>
      <c r="P30" s="43"/>
      <c r="Q30" s="56"/>
      <c r="R30" s="133"/>
      <c r="S30" s="41"/>
    </row>
    <row r="31" spans="1:22" s="22" customFormat="1" ht="15" customHeight="1" x14ac:dyDescent="0.2">
      <c r="A31" s="127"/>
      <c r="B31" s="41" t="s">
        <v>72</v>
      </c>
      <c r="C31" s="43">
        <v>819.43437299999994</v>
      </c>
      <c r="D31" s="43">
        <v>439.31567000000001</v>
      </c>
      <c r="E31" s="43">
        <v>515.34646499999985</v>
      </c>
      <c r="F31" s="57">
        <f t="shared" si="9"/>
        <v>7.4980943815604491</v>
      </c>
      <c r="G31" s="58">
        <f t="shared" si="10"/>
        <v>-304.08790800000008</v>
      </c>
      <c r="H31" s="59">
        <f t="shared" si="11"/>
        <v>-37.109488937682151</v>
      </c>
      <c r="I31" s="59"/>
      <c r="J31" s="43">
        <v>7598.1455539999997</v>
      </c>
      <c r="K31" s="43">
        <v>6742.2743890000002</v>
      </c>
      <c r="L31" s="57">
        <f t="shared" si="12"/>
        <v>8.1887569425869078</v>
      </c>
      <c r="M31" s="145"/>
      <c r="N31" s="43"/>
      <c r="O31" s="43"/>
      <c r="P31" s="43"/>
      <c r="Q31" s="56"/>
      <c r="R31" s="95"/>
      <c r="S31" s="41"/>
    </row>
    <row r="32" spans="1:22" s="22" customFormat="1" ht="15" customHeight="1" x14ac:dyDescent="0.2">
      <c r="A32" s="127"/>
      <c r="B32" s="41" t="s">
        <v>74</v>
      </c>
      <c r="C32" s="43">
        <v>709.98120599999993</v>
      </c>
      <c r="D32" s="43">
        <v>350.15061400000002</v>
      </c>
      <c r="E32" s="43">
        <v>502.33902000000006</v>
      </c>
      <c r="F32" s="57">
        <f t="shared" si="9"/>
        <v>7.3088410211576473</v>
      </c>
      <c r="G32" s="58">
        <f t="shared" si="10"/>
        <v>-207.64218599999987</v>
      </c>
      <c r="H32" s="59">
        <f t="shared" si="11"/>
        <v>-29.246152467872495</v>
      </c>
      <c r="I32" s="59"/>
      <c r="J32" s="43">
        <v>5244.6836940000003</v>
      </c>
      <c r="K32" s="43">
        <v>5490.1423000000004</v>
      </c>
      <c r="L32" s="57">
        <f t="shared" si="12"/>
        <v>6.6679933626348662</v>
      </c>
      <c r="M32" s="145"/>
      <c r="N32" s="43"/>
      <c r="O32" s="43"/>
      <c r="P32" s="43"/>
      <c r="Q32" s="56"/>
      <c r="R32" s="133"/>
      <c r="S32" s="41"/>
    </row>
    <row r="33" spans="1:19" s="22" customFormat="1" ht="15" customHeight="1" x14ac:dyDescent="0.2">
      <c r="A33" s="127"/>
      <c r="B33" s="41" t="s">
        <v>75</v>
      </c>
      <c r="C33" s="43">
        <v>85.631405000000029</v>
      </c>
      <c r="D33" s="43">
        <v>91.081660999999997</v>
      </c>
      <c r="E33" s="43">
        <v>57.073554000000009</v>
      </c>
      <c r="F33" s="57">
        <f t="shared" si="9"/>
        <v>0.8303984283332323</v>
      </c>
      <c r="G33" s="58">
        <f t="shared" si="10"/>
        <v>-28.557851000000021</v>
      </c>
      <c r="H33" s="59">
        <f t="shared" si="11"/>
        <v>-33.349740086595581</v>
      </c>
      <c r="I33" s="59"/>
      <c r="J33" s="43">
        <v>964.56857300000001</v>
      </c>
      <c r="K33" s="43">
        <v>904.64722100000017</v>
      </c>
      <c r="L33" s="57">
        <f t="shared" si="12"/>
        <v>1.0987295657444214</v>
      </c>
      <c r="M33" s="146"/>
      <c r="N33" s="43"/>
      <c r="O33" s="43"/>
      <c r="P33" s="43"/>
      <c r="Q33" s="56"/>
      <c r="R33" s="133"/>
      <c r="S33" s="41"/>
    </row>
    <row r="34" spans="1:19" s="22" customFormat="1" ht="15" customHeight="1" x14ac:dyDescent="0.2">
      <c r="A34" s="127"/>
      <c r="B34" s="41" t="s">
        <v>76</v>
      </c>
      <c r="C34" s="43">
        <v>1.4689559999999999</v>
      </c>
      <c r="D34" s="43">
        <v>18.763933999999999</v>
      </c>
      <c r="E34" s="43">
        <v>1.1273609999999998</v>
      </c>
      <c r="F34" s="57">
        <f t="shared" si="9"/>
        <v>1.6402672287837216E-2</v>
      </c>
      <c r="G34" s="58">
        <f t="shared" si="10"/>
        <v>-0.34159500000000009</v>
      </c>
      <c r="H34" s="59">
        <f t="shared" si="11"/>
        <v>-23.254270379779932</v>
      </c>
      <c r="I34" s="59"/>
      <c r="J34" s="43">
        <v>43.044368999999996</v>
      </c>
      <c r="K34" s="43">
        <v>89.810202000000004</v>
      </c>
      <c r="L34" s="57">
        <f t="shared" si="12"/>
        <v>0.10907801621697431</v>
      </c>
      <c r="M34" s="143"/>
      <c r="N34" s="43"/>
      <c r="O34" s="43"/>
      <c r="P34" s="43"/>
      <c r="Q34" s="56"/>
      <c r="R34" s="95"/>
      <c r="S34" s="41"/>
    </row>
    <row r="35" spans="1:19" s="79" customFormat="1" ht="15" customHeight="1" x14ac:dyDescent="0.2">
      <c r="A35" s="127"/>
      <c r="B35" s="41" t="s">
        <v>134</v>
      </c>
      <c r="C35" s="43">
        <v>4577.5342229999978</v>
      </c>
      <c r="D35" s="43">
        <v>3913.6060710000002</v>
      </c>
      <c r="E35" s="43">
        <v>4743.0577510000012</v>
      </c>
      <c r="F35" s="57">
        <f t="shared" si="9"/>
        <v>69.009680068708462</v>
      </c>
      <c r="G35" s="58">
        <f t="shared" si="10"/>
        <v>165.52352800000335</v>
      </c>
      <c r="H35" s="59">
        <f t="shared" si="11"/>
        <v>3.6159976078021216</v>
      </c>
      <c r="I35" s="59"/>
      <c r="J35" s="43">
        <v>56403.627179000003</v>
      </c>
      <c r="K35" s="43">
        <v>56705.33068799998</v>
      </c>
      <c r="L35" s="57">
        <f t="shared" si="12"/>
        <v>68.870850333624148</v>
      </c>
      <c r="M35" s="143"/>
      <c r="N35" s="95"/>
      <c r="O35" s="95"/>
      <c r="P35" s="95"/>
      <c r="Q35" s="95"/>
      <c r="R35" s="95"/>
      <c r="S35" s="41"/>
    </row>
    <row r="36" spans="1:19" s="22" customFormat="1" ht="6" customHeight="1" x14ac:dyDescent="0.2">
      <c r="A36" s="127"/>
      <c r="B36" s="41"/>
      <c r="C36" s="56"/>
      <c r="D36" s="56"/>
      <c r="E36" s="56"/>
      <c r="F36" s="57"/>
      <c r="G36" s="58"/>
      <c r="H36" s="59"/>
      <c r="I36" s="59"/>
      <c r="J36" s="56"/>
      <c r="K36" s="56"/>
      <c r="L36" s="57"/>
    </row>
    <row r="37" spans="1:19" s="23" customFormat="1" ht="15" customHeight="1" x14ac:dyDescent="0.2">
      <c r="A37" s="60" t="s">
        <v>54</v>
      </c>
      <c r="B37" s="61"/>
      <c r="C37" s="61">
        <f>SUM(C38:C44)</f>
        <v>7773.6448340000006</v>
      </c>
      <c r="D37" s="61">
        <f t="shared" ref="D37:E37" si="13">SUM(D38:D44)</f>
        <v>8787.2204540000021</v>
      </c>
      <c r="E37" s="61">
        <f t="shared" si="13"/>
        <v>6934.8970529999997</v>
      </c>
      <c r="F37" s="62">
        <f>E37/$E$5*100</f>
        <v>5.1878560788555035</v>
      </c>
      <c r="G37" s="63">
        <f>E37-C37</f>
        <v>-838.74778100000094</v>
      </c>
      <c r="H37" s="64">
        <f>(G37/C37)*100</f>
        <v>-10.789633420496978</v>
      </c>
      <c r="I37" s="64"/>
      <c r="J37" s="61">
        <f t="shared" ref="J37" si="14">SUM(J38:J44)</f>
        <v>115460.02858600001</v>
      </c>
      <c r="K37" s="61">
        <f t="shared" ref="K37" si="15">SUM(K38:K44)</f>
        <v>103733.61597300002</v>
      </c>
      <c r="L37" s="62">
        <f>K37/$K$5*100</f>
        <v>7.1302073765893548</v>
      </c>
      <c r="M37" s="22"/>
      <c r="N37" s="95"/>
      <c r="O37" s="95"/>
      <c r="P37" s="95"/>
      <c r="Q37" s="95"/>
      <c r="R37" s="95"/>
    </row>
    <row r="38" spans="1:19" s="22" customFormat="1" ht="15" customHeight="1" x14ac:dyDescent="0.2">
      <c r="A38" s="127"/>
      <c r="B38" s="41" t="s">
        <v>77</v>
      </c>
      <c r="C38" s="43">
        <v>4118.9412390000007</v>
      </c>
      <c r="D38" s="43">
        <v>4521.5597740000003</v>
      </c>
      <c r="E38" s="43">
        <v>2258.3790469999999</v>
      </c>
      <c r="F38" s="57">
        <f>E38/$E$37*100</f>
        <v>32.565430023550782</v>
      </c>
      <c r="G38" s="58">
        <f>E38-C38</f>
        <v>-1860.5621920000008</v>
      </c>
      <c r="H38" s="59">
        <f>(G38/C38)*100</f>
        <v>-45.170884556044541</v>
      </c>
      <c r="I38" s="59"/>
      <c r="J38" s="43">
        <v>63166.548172000017</v>
      </c>
      <c r="K38" s="43">
        <v>53556.234319000003</v>
      </c>
      <c r="L38" s="57">
        <f>K38/$K$37*100</f>
        <v>51.628619919062416</v>
      </c>
      <c r="M38" s="145"/>
      <c r="N38" s="95"/>
      <c r="O38" s="95"/>
      <c r="P38" s="95"/>
      <c r="Q38" s="95"/>
      <c r="R38" s="95"/>
    </row>
    <row r="39" spans="1:19" s="22" customFormat="1" ht="15" customHeight="1" x14ac:dyDescent="0.2">
      <c r="A39" s="127"/>
      <c r="B39" s="41" t="s">
        <v>133</v>
      </c>
      <c r="C39" s="43">
        <v>1320.2018420000002</v>
      </c>
      <c r="D39" s="43">
        <v>2124.7335980000012</v>
      </c>
      <c r="E39" s="43">
        <v>2162.1886519999994</v>
      </c>
      <c r="F39" s="57">
        <f t="shared" ref="F39:F44" si="16">E39/$E$37*100</f>
        <v>31.178381387286031</v>
      </c>
      <c r="G39" s="58">
        <f t="shared" ref="G39:G44" si="17">E39-C39</f>
        <v>841.9868099999992</v>
      </c>
      <c r="H39" s="59">
        <f t="shared" ref="H39:H44" si="18">(G39/C39)*100</f>
        <v>63.777127346259157</v>
      </c>
      <c r="I39" s="59"/>
      <c r="J39" s="43">
        <v>16514.618381000004</v>
      </c>
      <c r="K39" s="43">
        <v>22293.326510000003</v>
      </c>
      <c r="L39" s="57">
        <f t="shared" ref="L39:L44" si="19">K39/$K$37*100</f>
        <v>21.49093743710096</v>
      </c>
      <c r="M39" s="145"/>
      <c r="N39" s="95"/>
      <c r="O39" s="95"/>
      <c r="P39" s="95"/>
      <c r="Q39" s="95"/>
      <c r="R39" s="95"/>
    </row>
    <row r="40" spans="1:19" s="22" customFormat="1" ht="15" customHeight="1" x14ac:dyDescent="0.2">
      <c r="A40" s="127"/>
      <c r="B40" s="41" t="s">
        <v>79</v>
      </c>
      <c r="C40" s="43">
        <v>379.81116200000002</v>
      </c>
      <c r="D40" s="43">
        <v>445.596428</v>
      </c>
      <c r="E40" s="43">
        <v>573.73073299999999</v>
      </c>
      <c r="F40" s="57">
        <f t="shared" si="16"/>
        <v>8.2730966100182712</v>
      </c>
      <c r="G40" s="58">
        <f t="shared" si="17"/>
        <v>193.91957099999996</v>
      </c>
      <c r="H40" s="59">
        <f t="shared" si="18"/>
        <v>51.056838345366998</v>
      </c>
      <c r="I40" s="59"/>
      <c r="J40" s="43">
        <v>10000.601856000001</v>
      </c>
      <c r="K40" s="43">
        <v>6273.5411080000013</v>
      </c>
      <c r="L40" s="57">
        <f t="shared" si="19"/>
        <v>6.0477416593989073</v>
      </c>
      <c r="M40" s="145"/>
      <c r="N40" s="133"/>
      <c r="O40" s="133"/>
      <c r="P40" s="133"/>
      <c r="Q40" s="133"/>
      <c r="R40" s="133"/>
    </row>
    <row r="41" spans="1:19" s="22" customFormat="1" ht="15" customHeight="1" x14ac:dyDescent="0.2">
      <c r="A41" s="127"/>
      <c r="B41" s="41" t="s">
        <v>135</v>
      </c>
      <c r="C41" s="43">
        <v>202.973196</v>
      </c>
      <c r="D41" s="43">
        <v>291.32145699999984</v>
      </c>
      <c r="E41" s="43">
        <v>199.19035500000007</v>
      </c>
      <c r="F41" s="57">
        <f t="shared" si="16"/>
        <v>2.8722900062926149</v>
      </c>
      <c r="G41" s="58">
        <f t="shared" si="17"/>
        <v>-3.7828409999999337</v>
      </c>
      <c r="H41" s="59">
        <f t="shared" si="18"/>
        <v>-1.8637145566747313</v>
      </c>
      <c r="I41" s="59"/>
      <c r="J41" s="43">
        <v>2939.9540029999998</v>
      </c>
      <c r="K41" s="43">
        <v>2826.8022549999978</v>
      </c>
      <c r="L41" s="57">
        <f t="shared" si="19"/>
        <v>2.7250590162939687</v>
      </c>
      <c r="M41" s="145"/>
      <c r="N41" s="95"/>
      <c r="O41" s="95"/>
      <c r="P41" s="95"/>
      <c r="Q41" s="95"/>
      <c r="R41" s="95"/>
    </row>
    <row r="42" spans="1:19" s="22" customFormat="1" ht="15" customHeight="1" x14ac:dyDescent="0.2">
      <c r="A42" s="127"/>
      <c r="B42" s="41" t="s">
        <v>80</v>
      </c>
      <c r="C42" s="43">
        <v>45.474245999999994</v>
      </c>
      <c r="D42" s="43">
        <v>62.208096000000005</v>
      </c>
      <c r="E42" s="43">
        <v>68.659923000000006</v>
      </c>
      <c r="F42" s="57">
        <f t="shared" si="16"/>
        <v>0.99006405538923026</v>
      </c>
      <c r="G42" s="58">
        <f t="shared" si="17"/>
        <v>23.185677000000013</v>
      </c>
      <c r="H42" s="59">
        <f>(G42/C42)*100</f>
        <v>50.986391286179909</v>
      </c>
      <c r="I42" s="59"/>
      <c r="J42" s="43">
        <v>556.527243</v>
      </c>
      <c r="K42" s="43">
        <v>641.65766499999995</v>
      </c>
      <c r="L42" s="57">
        <f t="shared" si="19"/>
        <v>0.61856290169910955</v>
      </c>
      <c r="M42" s="146"/>
      <c r="N42" s="95"/>
      <c r="O42" s="95"/>
      <c r="P42" s="95"/>
      <c r="Q42" s="95"/>
      <c r="R42" s="95"/>
    </row>
    <row r="43" spans="1:19" s="22" customFormat="1" ht="15" customHeight="1" x14ac:dyDescent="0.2">
      <c r="A43" s="127"/>
      <c r="B43" s="41" t="s">
        <v>170</v>
      </c>
      <c r="C43" s="43">
        <v>0</v>
      </c>
      <c r="D43" s="43">
        <v>0</v>
      </c>
      <c r="E43" s="43">
        <v>47.022839000000005</v>
      </c>
      <c r="F43" s="57">
        <f t="shared" si="16"/>
        <v>0.67806109651848656</v>
      </c>
      <c r="G43" s="58">
        <f t="shared" si="17"/>
        <v>47.022839000000005</v>
      </c>
      <c r="H43" s="59" t="e">
        <f>(G43/C43)*100</f>
        <v>#DIV/0!</v>
      </c>
      <c r="I43" s="59"/>
      <c r="J43" s="43">
        <v>356.28785600000003</v>
      </c>
      <c r="K43" s="43">
        <v>556.52918699999998</v>
      </c>
      <c r="L43" s="57">
        <f t="shared" si="19"/>
        <v>0.53649839714915015</v>
      </c>
      <c r="M43" s="166"/>
      <c r="N43" s="95"/>
      <c r="O43" s="95"/>
      <c r="P43" s="95"/>
      <c r="Q43" s="95"/>
      <c r="R43" s="95"/>
    </row>
    <row r="44" spans="1:19" s="79" customFormat="1" ht="15" customHeight="1" x14ac:dyDescent="0.2">
      <c r="A44" s="127"/>
      <c r="B44" s="41" t="s">
        <v>78</v>
      </c>
      <c r="C44" s="43">
        <v>1706.2431489999999</v>
      </c>
      <c r="D44" s="43">
        <v>1341.801101</v>
      </c>
      <c r="E44" s="43">
        <v>1625.725504</v>
      </c>
      <c r="F44" s="57">
        <f t="shared" si="16"/>
        <v>23.442676820944584</v>
      </c>
      <c r="G44" s="58">
        <f t="shared" si="17"/>
        <v>-80.517644999999902</v>
      </c>
      <c r="H44" s="59">
        <f t="shared" si="18"/>
        <v>-4.7190018050586708</v>
      </c>
      <c r="I44" s="59"/>
      <c r="J44" s="43">
        <v>21925.491075000002</v>
      </c>
      <c r="K44" s="43">
        <v>17585.524929000003</v>
      </c>
      <c r="L44" s="57">
        <f t="shared" si="19"/>
        <v>16.952580669295472</v>
      </c>
      <c r="M44" s="145"/>
      <c r="N44" s="133"/>
      <c r="O44" s="133"/>
      <c r="P44" s="133"/>
      <c r="Q44" s="133"/>
      <c r="R44" s="133"/>
    </row>
    <row r="45" spans="1:19" s="22" customFormat="1" ht="6" customHeight="1" x14ac:dyDescent="0.2">
      <c r="A45" s="127"/>
      <c r="B45" s="41"/>
      <c r="C45" s="112"/>
      <c r="D45" s="112"/>
      <c r="E45" s="112"/>
      <c r="F45" s="57"/>
      <c r="G45" s="58"/>
      <c r="H45" s="59"/>
      <c r="I45" s="59"/>
      <c r="J45" s="43"/>
      <c r="K45" s="43"/>
      <c r="L45" s="57"/>
      <c r="M45" s="180"/>
    </row>
    <row r="46" spans="1:19" s="23" customFormat="1" ht="15" customHeight="1" x14ac:dyDescent="0.2">
      <c r="A46" s="60" t="s">
        <v>55</v>
      </c>
      <c r="B46" s="61"/>
      <c r="C46" s="147">
        <v>1793.5571559999996</v>
      </c>
      <c r="D46" s="147">
        <v>2826.8913069999994</v>
      </c>
      <c r="E46" s="147">
        <v>2317.7109420000002</v>
      </c>
      <c r="F46" s="148">
        <f>E46/$E$5*100</f>
        <v>1.7338326304761971</v>
      </c>
      <c r="G46" s="149">
        <f>E46-C46</f>
        <v>524.15378600000054</v>
      </c>
      <c r="H46" s="150">
        <f>(G46/C46)*100</f>
        <v>29.224258856013879</v>
      </c>
      <c r="I46" s="150"/>
      <c r="J46" s="147">
        <v>23849.190651000008</v>
      </c>
      <c r="K46" s="147">
        <v>28180.996346000004</v>
      </c>
      <c r="L46" s="62">
        <f>K46/$K$5*100</f>
        <v>1.937041778994641</v>
      </c>
      <c r="M46" s="146"/>
      <c r="N46" s="95"/>
      <c r="O46" s="95"/>
      <c r="P46" s="95"/>
      <c r="Q46" s="95"/>
      <c r="R46" s="95"/>
    </row>
    <row r="47" spans="1:19" x14ac:dyDescent="0.2">
      <c r="N47" s="156"/>
      <c r="O47" s="156"/>
      <c r="P47" s="156"/>
      <c r="Q47" s="156"/>
      <c r="R47" s="156"/>
    </row>
    <row r="48" spans="1:19" x14ac:dyDescent="0.2">
      <c r="M48" s="23"/>
      <c r="N48" s="95"/>
      <c r="O48" s="95"/>
      <c r="P48" s="95"/>
      <c r="Q48" s="95"/>
      <c r="R48" s="95"/>
    </row>
    <row r="49" spans="3:11" x14ac:dyDescent="0.2">
      <c r="C49" s="156"/>
      <c r="D49" s="156"/>
      <c r="E49" s="156"/>
    </row>
    <row r="50" spans="3:11" x14ac:dyDescent="0.2">
      <c r="C50" s="156"/>
      <c r="D50" s="156"/>
      <c r="E50" s="156"/>
      <c r="J50" s="156"/>
      <c r="K50" s="156"/>
    </row>
  </sheetData>
  <sortState ref="M39:R43">
    <sortCondition descending="1" ref="R39:R43"/>
  </sortState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41"/>
  <sheetViews>
    <sheetView tabSelected="1" view="pageBreakPreview" zoomScaleNormal="100" zoomScaleSheetLayoutView="100" workbookViewId="0">
      <pane xSplit="2" ySplit="4" topLeftCell="C5" activePane="bottomRight" state="frozen"/>
      <selection activeCell="O25" sqref="O25"/>
      <selection pane="topRight" activeCell="O25" sqref="O25"/>
      <selection pane="bottomLeft" activeCell="O25" sqref="O25"/>
      <selection pane="bottomRight" activeCell="O25" sqref="O25"/>
    </sheetView>
  </sheetViews>
  <sheetFormatPr defaultColWidth="9.140625" defaultRowHeight="12.75" x14ac:dyDescent="0.2"/>
  <cols>
    <col min="1" max="1" width="1.42578125" style="21" customWidth="1"/>
    <col min="2" max="2" width="54.85546875" style="21" customWidth="1"/>
    <col min="3" max="5" width="10.28515625" style="21" bestFit="1" customWidth="1"/>
    <col min="6" max="6" width="6.5703125" style="21" bestFit="1" customWidth="1"/>
    <col min="7" max="7" width="11.85546875" style="21" customWidth="1"/>
    <col min="8" max="8" width="6.85546875" style="21" customWidth="1"/>
    <col min="9" max="9" width="0.85546875" style="21" customWidth="1"/>
    <col min="10" max="10" width="11" style="21" bestFit="1" customWidth="1"/>
    <col min="11" max="11" width="10" style="21" bestFit="1" customWidth="1"/>
    <col min="12" max="12" width="7.5703125" style="21" customWidth="1"/>
    <col min="13" max="13" width="21.5703125" style="21" customWidth="1"/>
    <col min="14" max="14" width="13" style="154" bestFit="1" customWidth="1"/>
    <col min="15" max="16" width="12.85546875" style="154" bestFit="1" customWidth="1"/>
    <col min="17" max="17" width="13.5703125" style="154" bestFit="1" customWidth="1"/>
    <col min="18" max="18" width="14" style="154" bestFit="1" customWidth="1"/>
    <col min="19" max="19" width="9.140625" style="154"/>
    <col min="20" max="36" width="9.140625" style="151"/>
    <col min="37" max="16384" width="9.140625" style="21"/>
  </cols>
  <sheetData>
    <row r="1" spans="1:36" x14ac:dyDescent="0.2">
      <c r="A1" s="97" t="s">
        <v>131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N1" s="155"/>
      <c r="O1" s="155"/>
      <c r="P1" s="155"/>
      <c r="Q1" s="95"/>
      <c r="R1" s="155"/>
    </row>
    <row r="2" spans="1:36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N2" s="95"/>
      <c r="O2" s="177"/>
      <c r="P2" s="177"/>
      <c r="Q2" s="95"/>
      <c r="R2" s="177"/>
    </row>
    <row r="3" spans="1:36" s="1" customFormat="1" ht="12" x14ac:dyDescent="0.2">
      <c r="A3" s="27"/>
      <c r="B3" s="13"/>
      <c r="C3" s="183" t="s">
        <v>122</v>
      </c>
      <c r="D3" s="183"/>
      <c r="E3" s="183"/>
      <c r="F3" s="13"/>
      <c r="G3" s="184" t="s">
        <v>106</v>
      </c>
      <c r="H3" s="184"/>
      <c r="I3" s="14"/>
      <c r="J3" s="183" t="s">
        <v>122</v>
      </c>
      <c r="K3" s="183"/>
      <c r="L3" s="183"/>
      <c r="N3" s="76"/>
      <c r="O3" s="76"/>
      <c r="P3" s="76"/>
      <c r="Q3" s="76"/>
      <c r="R3" s="76"/>
      <c r="S3" s="154"/>
      <c r="T3" s="151"/>
      <c r="U3" s="151"/>
      <c r="V3" s="151"/>
      <c r="W3" s="151"/>
    </row>
    <row r="4" spans="1:36" s="22" customFormat="1" ht="24" x14ac:dyDescent="0.2">
      <c r="A4" s="28"/>
      <c r="B4" s="28" t="s">
        <v>81</v>
      </c>
      <c r="C4" s="17" t="s">
        <v>182</v>
      </c>
      <c r="D4" s="17" t="s">
        <v>179</v>
      </c>
      <c r="E4" s="17" t="s">
        <v>183</v>
      </c>
      <c r="F4" s="18" t="s">
        <v>116</v>
      </c>
      <c r="G4" s="17" t="s">
        <v>123</v>
      </c>
      <c r="H4" s="17" t="s">
        <v>2</v>
      </c>
      <c r="I4" s="20"/>
      <c r="J4" s="17" t="s">
        <v>184</v>
      </c>
      <c r="K4" s="17" t="s">
        <v>185</v>
      </c>
      <c r="L4" s="18" t="s">
        <v>116</v>
      </c>
      <c r="M4" s="158"/>
      <c r="N4" s="95"/>
      <c r="O4" s="95"/>
      <c r="P4" s="95"/>
      <c r="Q4" s="95"/>
      <c r="R4" s="95"/>
      <c r="S4" s="154"/>
      <c r="T4" s="151"/>
      <c r="U4" s="151"/>
      <c r="V4" s="151"/>
      <c r="W4" s="15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2" customFormat="1" ht="15" customHeight="1" x14ac:dyDescent="0.2">
      <c r="A5" s="91" t="s">
        <v>109</v>
      </c>
      <c r="B5" s="84"/>
      <c r="C5" s="92">
        <v>119343.073078</v>
      </c>
      <c r="D5" s="92">
        <v>128849.859719</v>
      </c>
      <c r="E5" s="92">
        <v>133675.58674699999</v>
      </c>
      <c r="F5" s="93">
        <f>E5/E$5*100</f>
        <v>100</v>
      </c>
      <c r="G5" s="93">
        <f t="shared" ref="G5" si="0">E5-C5</f>
        <v>14332.513668999993</v>
      </c>
      <c r="H5" s="93">
        <f t="shared" ref="H5" si="1">G5/C5*100</f>
        <v>12.009506123269155</v>
      </c>
      <c r="I5" s="94"/>
      <c r="J5" s="92">
        <v>1370237.479546</v>
      </c>
      <c r="K5" s="92">
        <v>1454847.1102479999</v>
      </c>
      <c r="L5" s="92">
        <f>K5/K$5*100</f>
        <v>100</v>
      </c>
      <c r="N5" s="95"/>
      <c r="O5" s="95"/>
      <c r="P5" s="95"/>
      <c r="Q5" s="95"/>
      <c r="R5" s="95"/>
      <c r="S5" s="154"/>
      <c r="T5" s="151"/>
      <c r="U5" s="151"/>
      <c r="V5" s="151"/>
      <c r="W5" s="15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22" customFormat="1" ht="6" customHeight="1" x14ac:dyDescent="0.2">
      <c r="A6" s="128"/>
      <c r="B6" s="128"/>
      <c r="C6" s="117"/>
      <c r="D6" s="117"/>
      <c r="E6" s="117"/>
      <c r="F6" s="118"/>
      <c r="G6" s="117"/>
      <c r="H6" s="117"/>
      <c r="I6" s="120"/>
      <c r="J6" s="117"/>
      <c r="K6" s="117"/>
      <c r="L6" s="118"/>
      <c r="O6" s="154"/>
      <c r="P6" s="154"/>
      <c r="Q6" s="154"/>
      <c r="R6" s="154"/>
      <c r="S6" s="154"/>
      <c r="T6" s="151"/>
      <c r="U6" s="151"/>
      <c r="V6" s="151"/>
      <c r="W6" s="15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22" customFormat="1" ht="15" customHeight="1" x14ac:dyDescent="0.2">
      <c r="A7" s="36" t="s">
        <v>115</v>
      </c>
      <c r="B7" s="38"/>
      <c r="C7" s="38">
        <f>SUM(C8:C9)</f>
        <v>17359.845017</v>
      </c>
      <c r="D7" s="38">
        <f t="shared" ref="D7:E7" si="2">SUM(D8:D9)</f>
        <v>20789.227829000003</v>
      </c>
      <c r="E7" s="38">
        <f t="shared" si="2"/>
        <v>15305.160155</v>
      </c>
      <c r="F7" s="39">
        <f>E7/E$5*100</f>
        <v>11.449480438015346</v>
      </c>
      <c r="G7" s="40">
        <f>E7-C7</f>
        <v>-2054.6848620000001</v>
      </c>
      <c r="H7" s="40">
        <f>G7/C7*100</f>
        <v>-11.835847958250238</v>
      </c>
      <c r="I7" s="40">
        <v>91343.749976999999</v>
      </c>
      <c r="J7" s="38">
        <f t="shared" ref="J7" si="3">SUM(J8:J9)</f>
        <v>166098.25771200002</v>
      </c>
      <c r="K7" s="38">
        <f t="shared" ref="K7" si="4">SUM(K8:K9)</f>
        <v>214479.63471700001</v>
      </c>
      <c r="L7" s="39">
        <f>K7/K$5*100</f>
        <v>14.742417481960619</v>
      </c>
      <c r="S7" s="154"/>
      <c r="T7" s="151"/>
      <c r="U7" s="151"/>
      <c r="V7" s="151"/>
      <c r="W7" s="15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22" customFormat="1" ht="15" customHeight="1" x14ac:dyDescent="0.2">
      <c r="A8" s="41"/>
      <c r="B8" s="42" t="s">
        <v>83</v>
      </c>
      <c r="C8" s="43">
        <v>15596.081124</v>
      </c>
      <c r="D8" s="43">
        <v>19238.583331000002</v>
      </c>
      <c r="E8" s="43">
        <v>13562.344014</v>
      </c>
      <c r="F8" s="44">
        <f>E8/E$5*100</f>
        <v>10.14571496863422</v>
      </c>
      <c r="G8" s="45">
        <f>E8-C8</f>
        <v>-2033.73711</v>
      </c>
      <c r="H8" s="45">
        <f t="shared" ref="H8:H37" si="5">G8/C8*100</f>
        <v>-13.040052137651346</v>
      </c>
      <c r="I8" s="45">
        <v>-610.72689200000002</v>
      </c>
      <c r="J8" s="43">
        <v>156166.92400200001</v>
      </c>
      <c r="K8" s="43">
        <v>199534.266034</v>
      </c>
      <c r="L8" s="44">
        <f>K8/K$5*100</f>
        <v>13.715136431070512</v>
      </c>
      <c r="M8" s="174"/>
      <c r="N8" s="95"/>
      <c r="O8" s="95"/>
      <c r="P8" s="95"/>
      <c r="Q8" s="95"/>
      <c r="R8" s="95"/>
      <c r="S8" s="154"/>
      <c r="T8" s="151"/>
      <c r="U8" s="151"/>
      <c r="V8" s="151"/>
      <c r="W8" s="15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22" customFormat="1" ht="15" customHeight="1" x14ac:dyDescent="0.2">
      <c r="A9" s="41"/>
      <c r="B9" s="42" t="s">
        <v>84</v>
      </c>
      <c r="C9" s="43">
        <v>1763.7638930000001</v>
      </c>
      <c r="D9" s="43">
        <v>1550.6444980000001</v>
      </c>
      <c r="E9" s="43">
        <v>1742.816141</v>
      </c>
      <c r="F9" s="44">
        <f>E9/E$5*100</f>
        <v>1.3037654693811269</v>
      </c>
      <c r="G9" s="45">
        <f t="shared" ref="G9:G37" si="6">E9-C9</f>
        <v>-20.947752000000037</v>
      </c>
      <c r="H9" s="45">
        <f t="shared" si="5"/>
        <v>-1.1876732528167269</v>
      </c>
      <c r="I9" s="45">
        <v>90733.023084999993</v>
      </c>
      <c r="J9" s="43">
        <v>9931.3337100000008</v>
      </c>
      <c r="K9" s="43">
        <v>14945.368683000001</v>
      </c>
      <c r="L9" s="58">
        <f>K9/K$5*100</f>
        <v>1.0272810508901065</v>
      </c>
      <c r="M9" s="174"/>
      <c r="S9" s="154"/>
      <c r="T9" s="151"/>
      <c r="U9" s="151"/>
      <c r="V9" s="151"/>
      <c r="W9" s="15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22" customFormat="1" ht="8.1" customHeight="1" x14ac:dyDescent="0.2">
      <c r="A10" s="41"/>
      <c r="B10" s="42"/>
      <c r="C10" s="74"/>
      <c r="D10" s="74"/>
      <c r="E10" s="74"/>
      <c r="F10" s="58"/>
      <c r="G10" s="45"/>
      <c r="H10" s="45"/>
      <c r="I10" s="45"/>
      <c r="J10" s="46"/>
      <c r="K10" s="75"/>
      <c r="L10" s="58"/>
      <c r="S10" s="154"/>
      <c r="T10" s="151"/>
      <c r="U10" s="151"/>
      <c r="V10" s="151"/>
      <c r="W10" s="15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22" customFormat="1" ht="15" customHeight="1" x14ac:dyDescent="0.2">
      <c r="A11" s="36" t="s">
        <v>114</v>
      </c>
      <c r="B11" s="37"/>
      <c r="C11" s="38">
        <f>SUM(C12:C17)</f>
        <v>10264.715902</v>
      </c>
      <c r="D11" s="38">
        <f t="shared" ref="D11:E11" si="7">SUM(D12:D17)</f>
        <v>9914.6923180000013</v>
      </c>
      <c r="E11" s="38">
        <f t="shared" si="7"/>
        <v>13098.980131</v>
      </c>
      <c r="F11" s="39">
        <f>E11/E$5*100</f>
        <v>9.7990818291986823</v>
      </c>
      <c r="G11" s="40">
        <f t="shared" si="6"/>
        <v>2834.2642290000003</v>
      </c>
      <c r="H11" s="40">
        <f t="shared" si="5"/>
        <v>27.611716252641401</v>
      </c>
      <c r="I11" s="40"/>
      <c r="J11" s="38">
        <f t="shared" ref="J11" si="8">SUM(J12:J17)</f>
        <v>117413.71865499999</v>
      </c>
      <c r="K11" s="38">
        <f t="shared" ref="K11" si="9">SUM(K12:K17)</f>
        <v>120151.954971</v>
      </c>
      <c r="L11" s="39">
        <f>K11/K$5*100</f>
        <v>8.2587341394600813</v>
      </c>
      <c r="M11" s="95"/>
      <c r="N11" s="95"/>
      <c r="O11" s="95"/>
      <c r="P11" s="95"/>
      <c r="Q11" s="95"/>
      <c r="R11" s="95"/>
      <c r="S11" s="154"/>
      <c r="T11" s="151"/>
      <c r="U11" s="151"/>
      <c r="V11" s="151"/>
      <c r="W11" s="15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22" customFormat="1" ht="15" customHeight="1" x14ac:dyDescent="0.2">
      <c r="A12" s="41"/>
      <c r="B12" s="42" t="s">
        <v>85</v>
      </c>
      <c r="C12" s="43">
        <v>1445.3310369999999</v>
      </c>
      <c r="D12" s="43">
        <v>1827.792105</v>
      </c>
      <c r="E12" s="43">
        <v>1923.1731560000001</v>
      </c>
      <c r="F12" s="44">
        <f>E12/E$5*100</f>
        <v>1.4386869007277132</v>
      </c>
      <c r="G12" s="45">
        <f t="shared" si="6"/>
        <v>477.84211900000014</v>
      </c>
      <c r="H12" s="45">
        <f t="shared" si="5"/>
        <v>33.061084745805552</v>
      </c>
      <c r="I12" s="45"/>
      <c r="J12" s="43">
        <v>17385.553019999999</v>
      </c>
      <c r="K12" s="43">
        <v>19794.206213000001</v>
      </c>
      <c r="L12" s="44">
        <f>K12/K$5*100</f>
        <v>1.3605695109519647</v>
      </c>
      <c r="M12" s="163"/>
      <c r="N12" s="178"/>
      <c r="O12" s="95"/>
      <c r="P12" s="95"/>
      <c r="Q12" s="178"/>
      <c r="R12" s="95"/>
      <c r="S12" s="154"/>
      <c r="U12" s="151"/>
      <c r="V12" s="151"/>
      <c r="W12" s="15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22" customFormat="1" ht="15" customHeight="1" x14ac:dyDescent="0.2">
      <c r="A13" s="41"/>
      <c r="B13" s="41" t="s">
        <v>86</v>
      </c>
      <c r="C13" s="43">
        <v>1549.2988210000001</v>
      </c>
      <c r="D13" s="43">
        <v>1303.9146499999999</v>
      </c>
      <c r="E13" s="43">
        <v>1590.863738</v>
      </c>
      <c r="F13" s="44">
        <f t="shared" ref="F13:F16" si="10">E13/E$5*100</f>
        <v>1.1900929531814475</v>
      </c>
      <c r="G13" s="45">
        <f t="shared" si="6"/>
        <v>41.564916999999923</v>
      </c>
      <c r="H13" s="45">
        <f t="shared" si="5"/>
        <v>2.6828211857265671</v>
      </c>
      <c r="I13" s="45"/>
      <c r="J13" s="43">
        <v>15910.507336000001</v>
      </c>
      <c r="K13" s="43">
        <v>15301.045185999999</v>
      </c>
      <c r="L13" s="44">
        <f t="shared" ref="L13:L17" si="11">K13/K$5*100</f>
        <v>1.0517287403067195</v>
      </c>
      <c r="M13" s="163"/>
      <c r="N13" s="95"/>
      <c r="O13" s="95"/>
      <c r="P13" s="95"/>
      <c r="Q13" s="95"/>
      <c r="R13" s="95"/>
      <c r="S13" s="154"/>
      <c r="U13" s="151"/>
      <c r="V13" s="151"/>
      <c r="W13" s="15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22" customFormat="1" ht="15" customHeight="1" x14ac:dyDescent="0.2">
      <c r="A14" s="41"/>
      <c r="B14" s="41" t="s">
        <v>87</v>
      </c>
      <c r="C14" s="43">
        <v>3216.6085589999998</v>
      </c>
      <c r="D14" s="43">
        <v>3164.1472910000002</v>
      </c>
      <c r="E14" s="43">
        <v>3903.7311319999999</v>
      </c>
      <c r="F14" s="44">
        <f t="shared" si="10"/>
        <v>2.9203022234631106</v>
      </c>
      <c r="G14" s="45">
        <f t="shared" si="6"/>
        <v>687.1225730000001</v>
      </c>
      <c r="H14" s="45">
        <f t="shared" si="5"/>
        <v>21.361709402825728</v>
      </c>
      <c r="I14" s="45"/>
      <c r="J14" s="43">
        <v>38646.747228</v>
      </c>
      <c r="K14" s="43">
        <v>38679.803734000001</v>
      </c>
      <c r="L14" s="44">
        <f t="shared" si="11"/>
        <v>2.6586851265358371</v>
      </c>
      <c r="M14" s="163"/>
      <c r="N14" s="95"/>
      <c r="O14" s="95"/>
      <c r="P14" s="95"/>
      <c r="Q14" s="95"/>
      <c r="R14" s="95"/>
      <c r="S14" s="154"/>
      <c r="U14" s="151"/>
      <c r="V14" s="151"/>
      <c r="W14" s="15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22" customFormat="1" ht="15" customHeight="1" x14ac:dyDescent="0.2">
      <c r="A15" s="41"/>
      <c r="B15" s="42" t="s">
        <v>88</v>
      </c>
      <c r="C15" s="43">
        <v>2031.414078</v>
      </c>
      <c r="D15" s="43">
        <v>1827.6890739999999</v>
      </c>
      <c r="E15" s="43">
        <v>1926.874223</v>
      </c>
      <c r="F15" s="44">
        <f t="shared" si="10"/>
        <v>1.4414555940172402</v>
      </c>
      <c r="G15" s="45">
        <f t="shared" si="6"/>
        <v>-104.53985499999999</v>
      </c>
      <c r="H15" s="45">
        <f t="shared" si="5"/>
        <v>-5.146161786125024</v>
      </c>
      <c r="I15" s="45"/>
      <c r="J15" s="43">
        <v>24277.519308999999</v>
      </c>
      <c r="K15" s="43">
        <v>23249.584744</v>
      </c>
      <c r="L15" s="44">
        <f t="shared" si="11"/>
        <v>1.598077528575272</v>
      </c>
      <c r="M15" s="163"/>
      <c r="N15" s="95"/>
      <c r="O15" s="95"/>
      <c r="P15" s="76"/>
      <c r="Q15" s="95"/>
      <c r="R15" s="95"/>
      <c r="S15" s="154"/>
      <c r="U15" s="151"/>
      <c r="V15" s="151"/>
      <c r="W15" s="15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22" customFormat="1" ht="15" customHeight="1" x14ac:dyDescent="0.2">
      <c r="A16" s="41"/>
      <c r="B16" s="42" t="s">
        <v>89</v>
      </c>
      <c r="C16" s="43">
        <v>1860.152296</v>
      </c>
      <c r="D16" s="43">
        <v>1611.681286</v>
      </c>
      <c r="E16" s="43">
        <v>3585.731796</v>
      </c>
      <c r="F16" s="44">
        <f t="shared" si="10"/>
        <v>2.6824133585338257</v>
      </c>
      <c r="G16" s="45">
        <f t="shared" si="6"/>
        <v>1725.5795000000001</v>
      </c>
      <c r="H16" s="45">
        <f t="shared" si="5"/>
        <v>92.765495798952585</v>
      </c>
      <c r="I16" s="45"/>
      <c r="J16" s="43">
        <v>19457.317620000002</v>
      </c>
      <c r="K16" s="43">
        <v>21164.873697999999</v>
      </c>
      <c r="L16" s="44">
        <f t="shared" si="11"/>
        <v>1.4547833616957961</v>
      </c>
      <c r="M16" s="163"/>
      <c r="N16" s="179"/>
      <c r="O16" s="95"/>
      <c r="P16" s="95"/>
      <c r="Q16" s="95"/>
      <c r="R16" s="95"/>
      <c r="S16" s="154"/>
      <c r="U16" s="151"/>
      <c r="V16" s="151"/>
      <c r="W16" s="15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s="22" customFormat="1" ht="15" customHeight="1" x14ac:dyDescent="0.2">
      <c r="A17" s="41"/>
      <c r="B17" s="42" t="s">
        <v>90</v>
      </c>
      <c r="C17" s="43">
        <v>161.91111100000001</v>
      </c>
      <c r="D17" s="43">
        <v>179.46791200000001</v>
      </c>
      <c r="E17" s="43">
        <v>168.606086</v>
      </c>
      <c r="F17" s="44">
        <f>E17/E$5*100</f>
        <v>0.12613079927534632</v>
      </c>
      <c r="G17" s="45">
        <f t="shared" ref="G17" si="12">E17-C17</f>
        <v>6.6949749999999995</v>
      </c>
      <c r="H17" s="45">
        <f t="shared" ref="H17" si="13">G17/C17*100</f>
        <v>4.1349694648194957</v>
      </c>
      <c r="I17" s="45">
        <v>26.627193808311965</v>
      </c>
      <c r="J17" s="43">
        <v>1736.0741419999999</v>
      </c>
      <c r="K17" s="43">
        <v>1962.4413959999999</v>
      </c>
      <c r="L17" s="44">
        <f t="shared" si="11"/>
        <v>0.13488987139449127</v>
      </c>
      <c r="M17" s="163"/>
      <c r="S17" s="154"/>
      <c r="U17" s="151"/>
      <c r="V17" s="151"/>
      <c r="W17" s="15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22" customFormat="1" ht="8.1" customHeight="1" x14ac:dyDescent="0.2">
      <c r="A18" s="41"/>
      <c r="B18" s="42"/>
      <c r="C18" s="112"/>
      <c r="D18" s="112"/>
      <c r="E18" s="112"/>
      <c r="F18" s="44"/>
      <c r="G18" s="45"/>
      <c r="H18" s="45"/>
      <c r="I18" s="45"/>
      <c r="J18" s="46"/>
      <c r="K18" s="46"/>
      <c r="L18" s="44"/>
      <c r="S18" s="154"/>
      <c r="U18" s="151"/>
      <c r="V18" s="151"/>
      <c r="W18" s="15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22" customFormat="1" ht="15" customHeight="1" x14ac:dyDescent="0.2">
      <c r="A19" s="36" t="s">
        <v>113</v>
      </c>
      <c r="B19" s="37"/>
      <c r="C19" s="38">
        <f>SUM(C20:C21)</f>
        <v>2075.172345</v>
      </c>
      <c r="D19" s="38">
        <f t="shared" ref="D19:E19" si="14">SUM(D20:D21)</f>
        <v>1336.2705820000001</v>
      </c>
      <c r="E19" s="38">
        <f t="shared" si="14"/>
        <v>3322.1794970000001</v>
      </c>
      <c r="F19" s="40">
        <f>E19/E$5*100</f>
        <v>2.4852552196293671</v>
      </c>
      <c r="G19" s="40">
        <f t="shared" si="6"/>
        <v>1247.0071520000001</v>
      </c>
      <c r="H19" s="40">
        <f t="shared" si="5"/>
        <v>60.091739127334996</v>
      </c>
      <c r="I19" s="40"/>
      <c r="J19" s="38">
        <f t="shared" ref="J19" si="15">SUM(J20:J21)</f>
        <v>40262.593356999998</v>
      </c>
      <c r="K19" s="38">
        <f t="shared" ref="K19" si="16">SUM(K20:K21)</f>
        <v>26301.018942000002</v>
      </c>
      <c r="L19" s="39">
        <f>K19/K$5*100</f>
        <v>1.8078201315268525</v>
      </c>
      <c r="M19" s="95"/>
      <c r="N19" s="95"/>
      <c r="O19" s="95"/>
      <c r="P19" s="95"/>
      <c r="Q19" s="95"/>
      <c r="R19" s="95"/>
      <c r="S19" s="154"/>
      <c r="T19" s="151"/>
      <c r="U19" s="151"/>
      <c r="V19" s="151"/>
      <c r="W19" s="15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22" customFormat="1" ht="15" customHeight="1" x14ac:dyDescent="0.2">
      <c r="A20" s="41"/>
      <c r="B20" s="42" t="s">
        <v>91</v>
      </c>
      <c r="C20" s="43">
        <v>1607.3302450000001</v>
      </c>
      <c r="D20" s="43">
        <v>175.696136</v>
      </c>
      <c r="E20" s="43">
        <v>1420.880138</v>
      </c>
      <c r="F20" s="44">
        <f>E20/E$5*100</f>
        <v>1.0629316635723598</v>
      </c>
      <c r="G20" s="45">
        <f t="shared" si="6"/>
        <v>-186.45010700000012</v>
      </c>
      <c r="H20" s="45">
        <f>G20/C20*100</f>
        <v>-11.599987468661121</v>
      </c>
      <c r="I20" s="45">
        <f t="shared" ref="I20" si="17">H20/D20*100</f>
        <v>-6.6023008432360291</v>
      </c>
      <c r="J20" s="43">
        <v>30983.453931</v>
      </c>
      <c r="K20" s="43">
        <v>14469.304548</v>
      </c>
      <c r="L20" s="44">
        <f>K20/K$5*100</f>
        <v>0.9945584278978632</v>
      </c>
      <c r="M20" s="163"/>
      <c r="N20" s="95"/>
      <c r="O20" s="95"/>
      <c r="P20" s="164"/>
      <c r="Q20" s="95"/>
      <c r="R20" s="95"/>
      <c r="S20" s="154"/>
      <c r="T20" s="151"/>
      <c r="U20" s="151"/>
      <c r="V20" s="151"/>
      <c r="W20" s="15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s="22" customFormat="1" ht="15" customHeight="1" x14ac:dyDescent="0.2">
      <c r="A21" s="41"/>
      <c r="B21" s="42" t="s">
        <v>92</v>
      </c>
      <c r="C21" s="43">
        <v>467.84210000000002</v>
      </c>
      <c r="D21" s="43">
        <v>1160.5744460000001</v>
      </c>
      <c r="E21" s="43">
        <v>1901.2993590000001</v>
      </c>
      <c r="F21" s="44">
        <f t="shared" ref="F21" si="18">E21/E$5*100</f>
        <v>1.4223235560570076</v>
      </c>
      <c r="G21" s="45">
        <f t="shared" si="6"/>
        <v>1433.457259</v>
      </c>
      <c r="H21" s="45">
        <f t="shared" si="5"/>
        <v>306.39766258744135</v>
      </c>
      <c r="I21" s="45"/>
      <c r="J21" s="43">
        <v>9279.1394259999997</v>
      </c>
      <c r="K21" s="43">
        <v>11831.714394000001</v>
      </c>
      <c r="L21" s="44">
        <f>K21/K$5*100</f>
        <v>0.81326170362898909</v>
      </c>
      <c r="M21" s="163"/>
      <c r="N21" s="95"/>
      <c r="O21" s="95"/>
      <c r="P21" s="170"/>
      <c r="Q21" s="95"/>
      <c r="R21" s="170"/>
      <c r="S21" s="154"/>
      <c r="T21" s="151"/>
      <c r="U21" s="151"/>
      <c r="V21" s="151"/>
      <c r="W21" s="15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s="22" customFormat="1" ht="8.1" customHeight="1" x14ac:dyDescent="0.2">
      <c r="A22" s="41"/>
      <c r="B22" s="42"/>
      <c r="C22" s="43"/>
      <c r="D22" s="43"/>
      <c r="E22" s="44"/>
      <c r="F22" s="43"/>
      <c r="G22" s="45"/>
      <c r="H22" s="45"/>
      <c r="I22" s="45"/>
      <c r="J22" s="46"/>
      <c r="K22" s="46"/>
      <c r="L22" s="44"/>
      <c r="M22" s="163"/>
      <c r="S22" s="154"/>
      <c r="T22" s="151"/>
      <c r="U22" s="151"/>
      <c r="V22" s="151"/>
      <c r="W22" s="15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s="22" customFormat="1" ht="15" customHeight="1" x14ac:dyDescent="0.2">
      <c r="A23" s="36" t="s">
        <v>82</v>
      </c>
      <c r="B23" s="38"/>
      <c r="C23" s="140">
        <v>415.66192699999999</v>
      </c>
      <c r="D23" s="140">
        <v>643.53384400000004</v>
      </c>
      <c r="E23" s="140">
        <v>616.60888399999999</v>
      </c>
      <c r="F23" s="152">
        <f>E23/E$5*100</f>
        <v>0.46127262202859803</v>
      </c>
      <c r="G23" s="153">
        <f t="shared" si="6"/>
        <v>200.946957</v>
      </c>
      <c r="H23" s="153">
        <f t="shared" si="5"/>
        <v>48.343844828492074</v>
      </c>
      <c r="I23" s="153"/>
      <c r="J23" s="140">
        <v>3984.8265849999998</v>
      </c>
      <c r="K23" s="140">
        <v>6751.6978630000003</v>
      </c>
      <c r="L23" s="39">
        <f>K23/K$5*100</f>
        <v>0.46408298270249682</v>
      </c>
      <c r="M23" s="163"/>
      <c r="S23" s="154"/>
      <c r="T23" s="151"/>
      <c r="U23" s="151"/>
      <c r="V23" s="151"/>
      <c r="W23" s="15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s="22" customFormat="1" ht="8.1" customHeight="1" x14ac:dyDescent="0.2">
      <c r="A24" s="135"/>
      <c r="B24" s="136"/>
      <c r="C24" s="136"/>
      <c r="D24" s="136"/>
      <c r="E24" s="136"/>
      <c r="F24" s="137"/>
      <c r="G24" s="138"/>
      <c r="H24" s="138"/>
      <c r="I24" s="138"/>
      <c r="J24" s="139"/>
      <c r="K24" s="139"/>
      <c r="L24" s="137"/>
      <c r="S24" s="154"/>
      <c r="T24" s="151"/>
      <c r="U24" s="151"/>
      <c r="V24" s="151"/>
      <c r="W24" s="15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s="22" customFormat="1" ht="15" customHeight="1" x14ac:dyDescent="0.2">
      <c r="A25" s="36" t="s">
        <v>112</v>
      </c>
      <c r="B25" s="38"/>
      <c r="C25" s="38">
        <f>SUM(C26:C33)</f>
        <v>60951.117371</v>
      </c>
      <c r="D25" s="38">
        <f t="shared" ref="D25:E25" si="19">SUM(D26:D33)</f>
        <v>66405.158261000004</v>
      </c>
      <c r="E25" s="38">
        <f t="shared" si="19"/>
        <v>63159.93477</v>
      </c>
      <c r="F25" s="39">
        <f>E25/E$5*100</f>
        <v>47.248668442008885</v>
      </c>
      <c r="G25" s="40">
        <f t="shared" si="6"/>
        <v>2208.8173989999996</v>
      </c>
      <c r="H25" s="40">
        <f t="shared" si="5"/>
        <v>3.6239161713070338</v>
      </c>
      <c r="I25" s="40"/>
      <c r="J25" s="38">
        <f t="shared" ref="J25" si="20">SUM(J26:J33)</f>
        <v>749247.1014530001</v>
      </c>
      <c r="K25" s="38">
        <f t="shared" ref="K25" si="21">SUM(K26:K33)</f>
        <v>720777.40503300005</v>
      </c>
      <c r="L25" s="39">
        <f>K25/K$5*100</f>
        <v>49.54317192204018</v>
      </c>
      <c r="N25" s="95"/>
      <c r="O25" s="95"/>
      <c r="P25" s="95"/>
      <c r="Q25" s="95"/>
      <c r="R25" s="95"/>
      <c r="S25" s="154"/>
      <c r="T25" s="151"/>
      <c r="U25" s="151"/>
      <c r="V25" s="151"/>
      <c r="W25" s="15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s="22" customFormat="1" ht="15" customHeight="1" x14ac:dyDescent="0.2">
      <c r="A26" s="41"/>
      <c r="B26" s="42" t="s">
        <v>93</v>
      </c>
      <c r="C26" s="43">
        <v>1575.8341479999999</v>
      </c>
      <c r="D26" s="43">
        <v>1151.3249109999999</v>
      </c>
      <c r="E26" s="43">
        <v>1552.157027</v>
      </c>
      <c r="F26" s="44">
        <f>E26/E$5*100</f>
        <v>1.1611372463527521</v>
      </c>
      <c r="G26" s="45">
        <f t="shared" si="6"/>
        <v>-23.677120999999943</v>
      </c>
      <c r="H26" s="45">
        <f t="shared" si="5"/>
        <v>-1.5025135119739736</v>
      </c>
      <c r="I26" s="45"/>
      <c r="J26" s="43">
        <v>19095.955924999998</v>
      </c>
      <c r="K26" s="43">
        <v>21294.976804000002</v>
      </c>
      <c r="L26" s="44">
        <f>K26/K$5*100</f>
        <v>1.4637260956149518</v>
      </c>
      <c r="M26" s="163"/>
      <c r="N26" s="95"/>
      <c r="O26" s="95"/>
      <c r="P26" s="95"/>
      <c r="Q26" s="95"/>
      <c r="R26" s="95"/>
      <c r="S26" s="154"/>
      <c r="T26" s="151"/>
      <c r="U26" s="151"/>
      <c r="V26" s="151"/>
      <c r="W26" s="15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s="22" customFormat="1" ht="15" customHeight="1" x14ac:dyDescent="0.2">
      <c r="A27" s="41"/>
      <c r="B27" s="42" t="s">
        <v>94</v>
      </c>
      <c r="C27" s="43">
        <v>1465.0644580000001</v>
      </c>
      <c r="D27" s="43">
        <v>600.80593899999997</v>
      </c>
      <c r="E27" s="43">
        <v>1124.671067</v>
      </c>
      <c r="F27" s="44">
        <f t="shared" ref="F27:F33" si="22">E27/E$5*100</f>
        <v>0.84134365471580042</v>
      </c>
      <c r="G27" s="45">
        <f t="shared" si="6"/>
        <v>-340.39339100000007</v>
      </c>
      <c r="H27" s="45">
        <f t="shared" si="5"/>
        <v>-23.234021489039495</v>
      </c>
      <c r="I27" s="45"/>
      <c r="J27" s="43">
        <v>14131.581013000001</v>
      </c>
      <c r="K27" s="43">
        <v>13333.635998</v>
      </c>
      <c r="L27" s="44">
        <f t="shared" ref="L27:L33" si="23">K27/K$5*100</f>
        <v>0.91649740402804847</v>
      </c>
      <c r="M27" s="163"/>
      <c r="N27" s="95"/>
      <c r="O27" s="95"/>
      <c r="P27" s="76"/>
      <c r="Q27" s="95"/>
      <c r="R27" s="95"/>
      <c r="S27" s="154"/>
      <c r="T27" s="151"/>
      <c r="U27" s="151"/>
      <c r="V27" s="151"/>
      <c r="W27" s="15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s="22" customFormat="1" ht="15" customHeight="1" x14ac:dyDescent="0.2">
      <c r="A28" s="41"/>
      <c r="B28" s="42" t="s">
        <v>95</v>
      </c>
      <c r="C28" s="43">
        <v>5886.2743659999996</v>
      </c>
      <c r="D28" s="43">
        <v>5220.0196910000004</v>
      </c>
      <c r="E28" s="43">
        <v>3676.9829439999999</v>
      </c>
      <c r="F28" s="44">
        <f t="shared" si="22"/>
        <v>2.7506764948480917</v>
      </c>
      <c r="G28" s="45">
        <f t="shared" si="6"/>
        <v>-2209.2914219999998</v>
      </c>
      <c r="H28" s="45">
        <f t="shared" si="5"/>
        <v>-37.532933136131021</v>
      </c>
      <c r="I28" s="45"/>
      <c r="J28" s="43">
        <v>79506.112823000003</v>
      </c>
      <c r="K28" s="43">
        <v>66275.410464999994</v>
      </c>
      <c r="L28" s="44">
        <f t="shared" si="23"/>
        <v>4.5554897142217499</v>
      </c>
      <c r="M28" s="163"/>
      <c r="N28" s="95"/>
      <c r="O28" s="95"/>
      <c r="P28" s="162"/>
      <c r="Q28" s="95"/>
      <c r="R28" s="95"/>
      <c r="S28" s="154"/>
      <c r="T28" s="151"/>
      <c r="U28" s="151"/>
      <c r="V28" s="151"/>
      <c r="W28" s="15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s="22" customFormat="1" ht="15" customHeight="1" x14ac:dyDescent="0.2">
      <c r="A29" s="41"/>
      <c r="B29" s="42" t="s">
        <v>96</v>
      </c>
      <c r="C29" s="43">
        <v>2298.1164880000001</v>
      </c>
      <c r="D29" s="43">
        <v>1586.017067</v>
      </c>
      <c r="E29" s="43">
        <v>2787.9905859999999</v>
      </c>
      <c r="F29" s="44">
        <f t="shared" si="22"/>
        <v>2.085639310696775</v>
      </c>
      <c r="G29" s="45">
        <f t="shared" si="6"/>
        <v>489.87409799999978</v>
      </c>
      <c r="H29" s="45">
        <f t="shared" si="5"/>
        <v>21.316330158108148</v>
      </c>
      <c r="I29" s="45"/>
      <c r="J29" s="43">
        <v>39106.187695000001</v>
      </c>
      <c r="K29" s="43">
        <v>26480.901128000001</v>
      </c>
      <c r="L29" s="44">
        <f t="shared" si="23"/>
        <v>1.8201844675957701</v>
      </c>
      <c r="M29" s="163"/>
      <c r="N29" s="95"/>
      <c r="O29" s="169"/>
      <c r="P29" s="169"/>
      <c r="Q29" s="95"/>
      <c r="R29" s="95"/>
      <c r="S29" s="154"/>
      <c r="T29" s="151"/>
      <c r="U29" s="151"/>
      <c r="V29" s="151"/>
      <c r="W29" s="15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s="22" customFormat="1" ht="15" customHeight="1" x14ac:dyDescent="0.2">
      <c r="A30" s="41"/>
      <c r="B30" s="42" t="s">
        <v>97</v>
      </c>
      <c r="C30" s="43">
        <v>3116.6350819999998</v>
      </c>
      <c r="D30" s="43">
        <v>2949.591312</v>
      </c>
      <c r="E30" s="43">
        <v>2957.1566630000002</v>
      </c>
      <c r="F30" s="44">
        <f t="shared" si="22"/>
        <v>2.2121890279014362</v>
      </c>
      <c r="G30" s="45">
        <f t="shared" si="6"/>
        <v>-159.47841899999958</v>
      </c>
      <c r="H30" s="45">
        <f t="shared" si="5"/>
        <v>-5.1170064766664778</v>
      </c>
      <c r="I30" s="45"/>
      <c r="J30" s="43">
        <v>38923.773416000004</v>
      </c>
      <c r="K30" s="43">
        <v>39340.852846000002</v>
      </c>
      <c r="L30" s="44">
        <f t="shared" si="23"/>
        <v>2.7041228297380182</v>
      </c>
      <c r="M30" s="163"/>
      <c r="N30" s="95"/>
      <c r="O30" s="162"/>
      <c r="P30" s="162"/>
      <c r="Q30" s="95"/>
      <c r="R30" s="95"/>
      <c r="S30" s="154"/>
      <c r="T30" s="151"/>
      <c r="U30" s="151"/>
      <c r="V30" s="151"/>
      <c r="W30" s="15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s="22" customFormat="1" ht="15" customHeight="1" x14ac:dyDescent="0.2">
      <c r="A31" s="41"/>
      <c r="B31" s="42" t="s">
        <v>98</v>
      </c>
      <c r="C31" s="43">
        <v>21502.120558999999</v>
      </c>
      <c r="D31" s="43">
        <v>19697.902526000002</v>
      </c>
      <c r="E31" s="43">
        <v>23334.696370999998</v>
      </c>
      <c r="F31" s="44">
        <f t="shared" si="22"/>
        <v>17.456213912241296</v>
      </c>
      <c r="G31" s="45">
        <f t="shared" si="6"/>
        <v>1832.5758119999991</v>
      </c>
      <c r="H31" s="45">
        <f t="shared" si="5"/>
        <v>8.5227678217670029</v>
      </c>
      <c r="I31" s="45"/>
      <c r="J31" s="43">
        <v>266686.254028</v>
      </c>
      <c r="K31" s="43">
        <v>247272.025284</v>
      </c>
      <c r="L31" s="44">
        <f t="shared" si="23"/>
        <v>16.996426878275127</v>
      </c>
      <c r="M31" s="163"/>
      <c r="N31" s="155"/>
      <c r="O31" s="162"/>
      <c r="P31" s="162"/>
      <c r="Q31" s="155"/>
      <c r="R31" s="95"/>
      <c r="S31" s="154"/>
      <c r="T31" s="151"/>
      <c r="U31" s="151"/>
      <c r="V31" s="151"/>
      <c r="W31" s="15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22" customFormat="1" ht="15" customHeight="1" x14ac:dyDescent="0.2">
      <c r="A32" s="41"/>
      <c r="B32" s="42" t="s">
        <v>99</v>
      </c>
      <c r="C32" s="43">
        <v>20643.077997</v>
      </c>
      <c r="D32" s="43">
        <v>30814.343086000001</v>
      </c>
      <c r="E32" s="43">
        <v>22353.274700999998</v>
      </c>
      <c r="F32" s="44">
        <f t="shared" si="22"/>
        <v>16.722032231140858</v>
      </c>
      <c r="G32" s="45">
        <f t="shared" si="6"/>
        <v>1710.1967039999981</v>
      </c>
      <c r="H32" s="45">
        <f t="shared" si="5"/>
        <v>8.2846012801411497</v>
      </c>
      <c r="I32" s="45"/>
      <c r="J32" s="43">
        <v>241462.64345999999</v>
      </c>
      <c r="K32" s="43">
        <v>251268.02111500001</v>
      </c>
      <c r="L32" s="44">
        <f t="shared" si="23"/>
        <v>17.271094628779771</v>
      </c>
      <c r="M32" s="163"/>
      <c r="N32" s="155"/>
      <c r="O32" s="162"/>
      <c r="P32" s="162"/>
      <c r="Q32" s="155"/>
      <c r="R32" s="155"/>
      <c r="S32" s="154"/>
      <c r="T32" s="151"/>
      <c r="U32" s="151"/>
      <c r="V32" s="151"/>
      <c r="W32" s="15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s="22" customFormat="1" ht="15" customHeight="1" x14ac:dyDescent="0.2">
      <c r="A33" s="41"/>
      <c r="B33" s="42" t="s">
        <v>100</v>
      </c>
      <c r="C33" s="43">
        <v>4463.9942730000002</v>
      </c>
      <c r="D33" s="43">
        <v>4385.1537289999997</v>
      </c>
      <c r="E33" s="43">
        <v>5373.0054110000001</v>
      </c>
      <c r="F33" s="44">
        <f t="shared" si="22"/>
        <v>4.0194365641118708</v>
      </c>
      <c r="G33" s="45">
        <f t="shared" si="6"/>
        <v>909.01113799999985</v>
      </c>
      <c r="H33" s="45">
        <f t="shared" si="5"/>
        <v>20.363178857510146</v>
      </c>
      <c r="I33" s="45"/>
      <c r="J33" s="43">
        <v>50334.593093000003</v>
      </c>
      <c r="K33" s="43">
        <v>55511.581393</v>
      </c>
      <c r="L33" s="44">
        <f t="shared" si="23"/>
        <v>3.8156299037867449</v>
      </c>
      <c r="M33" s="163"/>
      <c r="N33" s="155"/>
      <c r="O33" s="167"/>
      <c r="P33" s="167"/>
      <c r="Q33" s="155"/>
      <c r="R33" s="155"/>
      <c r="S33" s="154"/>
      <c r="T33" s="151"/>
      <c r="U33" s="151"/>
      <c r="V33" s="151"/>
      <c r="W33" s="15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s="22" customFormat="1" ht="8.1" customHeight="1" x14ac:dyDescent="0.2">
      <c r="A34" s="41"/>
      <c r="B34" s="42"/>
      <c r="C34" s="43"/>
      <c r="D34" s="43"/>
      <c r="E34" s="43"/>
      <c r="F34" s="44"/>
      <c r="G34" s="45"/>
      <c r="H34" s="45"/>
      <c r="I34" s="45"/>
      <c r="J34" s="43"/>
      <c r="K34" s="43"/>
      <c r="L34" s="44"/>
      <c r="S34" s="154"/>
      <c r="T34" s="151"/>
      <c r="U34" s="151"/>
      <c r="V34" s="151"/>
      <c r="W34" s="15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s="22" customFormat="1" ht="15" customHeight="1" x14ac:dyDescent="0.2">
      <c r="A35" s="36" t="s">
        <v>111</v>
      </c>
      <c r="B35" s="38"/>
      <c r="C35" s="140">
        <v>0</v>
      </c>
      <c r="D35" s="47">
        <v>0</v>
      </c>
      <c r="E35" s="47">
        <v>0</v>
      </c>
      <c r="F35" s="47">
        <f>E35/E$5*100</f>
        <v>0</v>
      </c>
      <c r="G35" s="40">
        <f>E35-C35</f>
        <v>0</v>
      </c>
      <c r="H35" s="47" t="e">
        <f>G35/C35*100</f>
        <v>#DIV/0!</v>
      </c>
      <c r="I35" s="47"/>
      <c r="J35" s="140">
        <v>0</v>
      </c>
      <c r="K35" s="47">
        <v>0</v>
      </c>
      <c r="L35" s="47">
        <f>K35/K$5*100</f>
        <v>0</v>
      </c>
      <c r="S35" s="154"/>
      <c r="T35" s="151"/>
      <c r="U35" s="151"/>
      <c r="V35" s="151"/>
      <c r="W35" s="15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s="22" customFormat="1" ht="15" customHeight="1" x14ac:dyDescent="0.2">
      <c r="A36" s="48" t="s">
        <v>110</v>
      </c>
      <c r="B36" s="49"/>
      <c r="C36" s="50">
        <f>+C35+C25+C23+C19+C11+C7</f>
        <v>91066.512562000004</v>
      </c>
      <c r="D36" s="50">
        <f>+D35+D25+D23+D19+D11+D7</f>
        <v>99088.882834000018</v>
      </c>
      <c r="E36" s="50">
        <f>+E35+E25+E23+E19+E11+E7</f>
        <v>95502.863437000007</v>
      </c>
      <c r="F36" s="51">
        <f>E36/E$5*100</f>
        <v>71.443758550880887</v>
      </c>
      <c r="G36" s="52">
        <f t="shared" si="6"/>
        <v>4436.3508750000037</v>
      </c>
      <c r="H36" s="52">
        <f t="shared" si="5"/>
        <v>4.8715502001678637</v>
      </c>
      <c r="I36" s="52"/>
      <c r="J36" s="50">
        <f>+J35+J25+J23+J19+J11+J7</f>
        <v>1077006.4977620002</v>
      </c>
      <c r="K36" s="50">
        <f>+K35+K25+K23+K19+K11+K7</f>
        <v>1088461.7115259999</v>
      </c>
      <c r="L36" s="51">
        <f>K36/K$5*100</f>
        <v>74.816226657690223</v>
      </c>
      <c r="M36" s="165"/>
      <c r="N36" s="173"/>
      <c r="O36" s="173"/>
      <c r="P36" s="173"/>
      <c r="Q36" s="172"/>
      <c r="R36" s="172"/>
      <c r="S36" s="154"/>
      <c r="T36" s="151"/>
      <c r="U36" s="151"/>
      <c r="V36" s="151"/>
      <c r="W36" s="15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s="22" customFormat="1" ht="15" customHeight="1" x14ac:dyDescent="0.2">
      <c r="A37" s="48" t="s">
        <v>108</v>
      </c>
      <c r="B37" s="49"/>
      <c r="C37" s="141">
        <v>28276.560516000001</v>
      </c>
      <c r="D37" s="141">
        <v>29760.976885</v>
      </c>
      <c r="E37" s="141">
        <v>38172.723310000001</v>
      </c>
      <c r="F37" s="51">
        <f>E37/E$5*100</f>
        <v>28.556241449119124</v>
      </c>
      <c r="G37" s="52">
        <f t="shared" si="6"/>
        <v>9896.1627939999998</v>
      </c>
      <c r="H37" s="52">
        <f t="shared" si="5"/>
        <v>34.997760029549411</v>
      </c>
      <c r="I37" s="52"/>
      <c r="J37" s="141">
        <v>293230.981784</v>
      </c>
      <c r="K37" s="141">
        <v>366385.39872200001</v>
      </c>
      <c r="L37" s="51">
        <f>K37/K$5*100</f>
        <v>25.183773342309784</v>
      </c>
      <c r="M37" s="165"/>
      <c r="N37" s="95"/>
      <c r="O37" s="95"/>
      <c r="P37" s="95"/>
      <c r="Q37" s="95"/>
      <c r="R37" s="95"/>
      <c r="S37" s="154"/>
      <c r="T37" s="151"/>
      <c r="U37" s="151"/>
      <c r="V37" s="151"/>
      <c r="W37" s="15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22" customFormat="1" x14ac:dyDescent="0.2">
      <c r="C38" s="95"/>
      <c r="D38" s="95"/>
      <c r="E38" s="95"/>
      <c r="K38" s="53"/>
      <c r="P38" s="155"/>
      <c r="R38" s="76"/>
      <c r="S38" s="154"/>
      <c r="T38" s="151"/>
      <c r="U38" s="151"/>
      <c r="V38" s="151"/>
      <c r="W38" s="15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s="22" customFormat="1" x14ac:dyDescent="0.2">
      <c r="C39" s="95"/>
      <c r="D39" s="95"/>
      <c r="E39" s="95"/>
      <c r="F39" s="53"/>
      <c r="G39" s="54"/>
      <c r="H39" s="54"/>
      <c r="J39" s="53"/>
      <c r="K39" s="53"/>
      <c r="L39" s="54"/>
      <c r="M39" s="171"/>
      <c r="R39" s="154"/>
      <c r="S39" s="154"/>
      <c r="T39" s="151"/>
      <c r="U39" s="151"/>
      <c r="V39" s="151"/>
      <c r="W39" s="15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s="22" customFormat="1" x14ac:dyDescent="0.2">
      <c r="A40" s="23"/>
      <c r="B40" s="23"/>
      <c r="C40" s="55"/>
      <c r="D40" s="55"/>
      <c r="E40" s="55"/>
      <c r="G40" s="53"/>
      <c r="H40" s="53"/>
      <c r="J40" s="55"/>
      <c r="K40" s="55"/>
      <c r="R40" s="154"/>
      <c r="S40" s="154"/>
      <c r="T40" s="151"/>
      <c r="U40" s="151"/>
      <c r="V40" s="151"/>
      <c r="W40" s="15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s="22" customFormat="1" x14ac:dyDescent="0.2">
      <c r="C41" s="55"/>
      <c r="D41" s="55"/>
      <c r="E41" s="55"/>
      <c r="J41" s="55"/>
      <c r="K41" s="55"/>
      <c r="R41" s="154"/>
      <c r="S41" s="154"/>
      <c r="T41" s="151"/>
      <c r="U41" s="151"/>
      <c r="V41" s="151"/>
      <c r="W41" s="15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</sheetData>
  <mergeCells count="3">
    <mergeCell ref="C3:E3"/>
    <mergeCell ref="J3:L3"/>
    <mergeCell ref="G3:H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ii-iii'!Print_Area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Nur Sa'eda Humairah Khairul Nizat</cp:lastModifiedBy>
  <cp:lastPrinted>2024-05-13T07:02:46Z</cp:lastPrinted>
  <dcterms:created xsi:type="dcterms:W3CDTF">2020-06-23T08:33:49Z</dcterms:created>
  <dcterms:modified xsi:type="dcterms:W3CDTF">2026-01-20T04:58:22Z</dcterms:modified>
</cp:coreProperties>
</file>