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SM TRADE\2025\Oct\"/>
    </mc:Choice>
  </mc:AlternateContent>
  <xr:revisionPtr revIDLastSave="0" documentId="13_ncr:1_{AC9BFD29-7598-4DA7-BCDD-D1E92927975F}" xr6:coauthVersionLast="36" xr6:coauthVersionMax="36" xr10:uidLastSave="{00000000-0000-0000-0000-000000000000}"/>
  <bookViews>
    <workbookView xWindow="0" yWindow="0" windowWidth="28800" windowHeight="12105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iv'!#REF!</definedName>
    <definedName name="_xlnm._FilterDatabase" localSheetId="3" hidden="1">'Appendix v'!#REF!</definedName>
    <definedName name="_xlnm.Print_Area" localSheetId="0">'Appendix i'!$A$1:$L$91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5" l="1"/>
  <c r="J25" i="5"/>
  <c r="D25" i="5"/>
  <c r="E25" i="5"/>
  <c r="C25" i="5"/>
  <c r="K19" i="5"/>
  <c r="J19" i="5"/>
  <c r="D19" i="5"/>
  <c r="E19" i="5"/>
  <c r="C19" i="5"/>
  <c r="K11" i="5"/>
  <c r="J11" i="5"/>
  <c r="D11" i="5"/>
  <c r="E11" i="5"/>
  <c r="C11" i="5"/>
  <c r="K7" i="5"/>
  <c r="J7" i="5"/>
  <c r="D7" i="5"/>
  <c r="E7" i="5"/>
  <c r="C7" i="5"/>
  <c r="K37" i="8"/>
  <c r="J37" i="8"/>
  <c r="D37" i="8"/>
  <c r="E37" i="8"/>
  <c r="C37" i="8"/>
  <c r="K28" i="8"/>
  <c r="J28" i="8"/>
  <c r="D28" i="8"/>
  <c r="E28" i="8"/>
  <c r="C28" i="8"/>
  <c r="K7" i="8"/>
  <c r="J7" i="8"/>
  <c r="D7" i="8"/>
  <c r="E7" i="8"/>
  <c r="C7" i="8"/>
  <c r="K37" i="6"/>
  <c r="J37" i="6"/>
  <c r="D37" i="6"/>
  <c r="E37" i="6"/>
  <c r="C37" i="6"/>
  <c r="K28" i="6"/>
  <c r="J28" i="6"/>
  <c r="D28" i="6"/>
  <c r="E28" i="6"/>
  <c r="C28" i="6"/>
  <c r="K7" i="6"/>
  <c r="J7" i="6"/>
  <c r="D7" i="6"/>
  <c r="E7" i="6"/>
  <c r="C7" i="6"/>
  <c r="H13" i="2"/>
  <c r="I13" i="2"/>
  <c r="J13" i="2"/>
  <c r="K13" i="2"/>
  <c r="L13" i="2"/>
  <c r="H14" i="2"/>
  <c r="I14" i="2"/>
  <c r="J14" i="2"/>
  <c r="K14" i="2"/>
  <c r="L14" i="2"/>
  <c r="B12" i="2"/>
  <c r="C12" i="2"/>
  <c r="D12" i="2"/>
  <c r="E12" i="2"/>
  <c r="F12" i="2"/>
  <c r="C14" i="2"/>
  <c r="D14" i="2"/>
  <c r="E14" i="2"/>
  <c r="F14" i="2"/>
  <c r="B14" i="2"/>
  <c r="C13" i="2"/>
  <c r="D13" i="2"/>
  <c r="E13" i="2"/>
  <c r="F13" i="2"/>
  <c r="B13" i="2"/>
  <c r="L91" i="2"/>
  <c r="K91" i="2"/>
  <c r="J91" i="2"/>
  <c r="I91" i="2"/>
  <c r="H91" i="2"/>
  <c r="L37" i="2" l="1"/>
  <c r="K37" i="2"/>
  <c r="J37" i="2"/>
  <c r="I37" i="2"/>
  <c r="H37" i="2"/>
  <c r="L90" i="2" l="1"/>
  <c r="K90" i="2"/>
  <c r="J90" i="2"/>
  <c r="I90" i="2"/>
  <c r="H90" i="2"/>
  <c r="H87" i="2" l="1"/>
  <c r="I87" i="2"/>
  <c r="J87" i="2"/>
  <c r="K87" i="2"/>
  <c r="L87" i="2"/>
  <c r="H88" i="2"/>
  <c r="I88" i="2"/>
  <c r="J88" i="2"/>
  <c r="K88" i="2"/>
  <c r="L88" i="2"/>
  <c r="H89" i="2"/>
  <c r="I89" i="2"/>
  <c r="J89" i="2"/>
  <c r="K89" i="2"/>
  <c r="L89" i="2"/>
  <c r="C76" i="7" l="1"/>
  <c r="I86" i="2" l="1"/>
  <c r="J86" i="2"/>
  <c r="K86" i="2"/>
  <c r="L86" i="2"/>
  <c r="H86" i="2"/>
  <c r="H36" i="2" l="1"/>
  <c r="I36" i="2"/>
  <c r="J36" i="2"/>
  <c r="K36" i="2"/>
  <c r="L36" i="2"/>
  <c r="H85" i="2" l="1"/>
  <c r="H84" i="2" l="1"/>
  <c r="I84" i="2"/>
  <c r="J84" i="2"/>
  <c r="K84" i="2"/>
  <c r="L84" i="2"/>
  <c r="I85" i="2"/>
  <c r="J85" i="2"/>
  <c r="K85" i="2"/>
  <c r="L85" i="2"/>
  <c r="L35" i="2" l="1"/>
  <c r="K35" i="2"/>
  <c r="J35" i="2"/>
  <c r="I35" i="2"/>
  <c r="H35" i="2"/>
  <c r="I83" i="2" l="1"/>
  <c r="J83" i="2"/>
  <c r="K83" i="2"/>
  <c r="L83" i="2"/>
  <c r="H83" i="2"/>
  <c r="I82" i="2" l="1"/>
  <c r="J82" i="2"/>
  <c r="K82" i="2"/>
  <c r="L82" i="2"/>
  <c r="H82" i="2"/>
  <c r="G7" i="7" l="1"/>
  <c r="G5" i="7"/>
  <c r="F35" i="5" l="1"/>
  <c r="L23" i="5"/>
  <c r="F20" i="5"/>
  <c r="F17" i="5"/>
  <c r="F12" i="5"/>
  <c r="F9" i="5"/>
  <c r="F8" i="5"/>
  <c r="F21" i="5"/>
  <c r="G28" i="6" l="1"/>
  <c r="F28" i="8" l="1"/>
  <c r="C37" i="7" l="1"/>
  <c r="C38" i="7" s="1"/>
  <c r="L37" i="5" l="1"/>
  <c r="G8" i="5"/>
  <c r="J36" i="5" l="1"/>
  <c r="D36" i="5"/>
  <c r="E36" i="5"/>
  <c r="C36" i="5"/>
  <c r="K36" i="5" l="1"/>
  <c r="L37" i="8"/>
  <c r="F39" i="6" l="1"/>
  <c r="F40" i="6"/>
  <c r="F41" i="6"/>
  <c r="F42" i="6"/>
  <c r="F43" i="6"/>
  <c r="F44" i="6"/>
  <c r="F38" i="6"/>
  <c r="F35" i="6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G5" i="8" l="1"/>
  <c r="H5" i="8" s="1"/>
  <c r="G5" i="6"/>
  <c r="H5" i="6" s="1"/>
  <c r="H44" i="7"/>
  <c r="H5" i="7"/>
  <c r="G8" i="8" l="1"/>
  <c r="G9" i="2" l="1"/>
  <c r="D37" i="7" l="1"/>
  <c r="D38" i="7" s="1"/>
  <c r="E37" i="7" l="1"/>
  <c r="E38" i="7" s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0" i="2" l="1"/>
  <c r="G17" i="5" l="1"/>
  <c r="H17" i="5" s="1"/>
  <c r="C77" i="7" l="1"/>
  <c r="D76" i="7"/>
  <c r="D77" i="7" s="1"/>
  <c r="E76" i="7"/>
  <c r="E77" i="7" l="1"/>
  <c r="F77" i="7" s="1"/>
  <c r="F76" i="7"/>
  <c r="G61" i="7" l="1"/>
  <c r="H61" i="7" s="1"/>
  <c r="G62" i="7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I20" i="5" l="1"/>
  <c r="G11" i="5"/>
  <c r="H11" i="5" s="1"/>
  <c r="G7" i="5"/>
  <c r="H7" i="5" s="1"/>
  <c r="G19" i="5"/>
  <c r="H19" i="5" s="1"/>
  <c r="G25" i="5"/>
  <c r="H25" i="5" s="1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5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K76" i="7" l="1"/>
  <c r="K77" i="7" s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H7" i="7"/>
</calcChain>
</file>

<file path=xl/sharedStrings.xml><?xml version="1.0" encoding="utf-8"?>
<sst xmlns="http://schemas.openxmlformats.org/spreadsheetml/2006/main" count="382" uniqueCount="186">
  <si>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</si>
  <si>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</si>
  <si>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</si>
  <si>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</si>
  <si>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</si>
  <si>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</si>
  <si>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</si>
  <si>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</si>
  <si>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</si>
  <si>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</si>
  <si>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</si>
  <si>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</si>
  <si>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</si>
  <si>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</si>
  <si>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</si>
  <si>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</si>
  <si>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</si>
  <si>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</si>
  <si>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</si>
  <si>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</si>
  <si>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</si>
  <si>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</si>
  <si>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</si>
  <si>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</si>
  <si>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</si>
  <si>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</si>
  <si>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</si>
  <si>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</si>
  <si>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</si>
  <si>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</si>
  <si>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</si>
  <si>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</si>
  <si>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</si>
  <si>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</si>
  <si>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</si>
  <si>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</si>
  <si>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</si>
  <si>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</si>
  <si>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</si>
  <si>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</si>
  <si>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</si>
  <si>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</si>
  <si>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</si>
  <si>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</si>
  <si>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</si>
  <si>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</si>
  <si>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</si>
  <si>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</si>
  <si>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</si>
  <si>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</si>
  <si>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</si>
  <si>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</si>
  <si>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</si>
  <si>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</si>
  <si>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</si>
  <si>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</si>
  <si>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</si>
  <si>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</si>
  <si>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</si>
  <si>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</si>
  <si>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</si>
  <si>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</si>
  <si>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</si>
  <si>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</si>
  <si>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</si>
  <si>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</si>
  <si>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</si>
  <si>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</si>
  <si>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</si>
  <si>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</si>
  <si>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</si>
  <si>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</si>
  <si>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</si>
  <si>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</si>
  <si>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</si>
  <si>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</si>
  <si>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</si>
  <si>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</si>
  <si>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</si>
  <si>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</si>
  <si>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</si>
  <si>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</si>
  <si>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</si>
  <si>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</si>
  <si>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</si>
  <si>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</si>
  <si>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</si>
  <si>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</si>
  <si>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</si>
  <si>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</si>
  <si>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</si>
  <si>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</si>
  <si>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</si>
  <si>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</si>
  <si>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</si>
  <si>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</si>
  <si>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</si>
  <si>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</si>
  <si>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</si>
  <si>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</si>
  <si>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</si>
  <si>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</si>
  <si>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</si>
  <si>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</si>
  <si>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</si>
  <si>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</si>
  <si>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</si>
  <si>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</si>
  <si>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</si>
  <si>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</si>
  <si>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</si>
  <si>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</si>
  <si>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</si>
  <si>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</si>
  <si>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</si>
  <si>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</si>
  <si>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</si>
  <si>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</si>
  <si>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</si>
  <si>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</si>
  <si>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</si>
  <si>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</si>
  <si>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</si>
  <si>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</si>
  <si>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</si>
  <si>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</si>
  <si>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</si>
  <si>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</si>
  <si>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</si>
  <si>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</si>
  <si>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</si>
  <si>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</si>
  <si>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</si>
  <si>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</si>
  <si>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</si>
  <si>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</si>
  <si>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</si>
  <si>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</si>
  <si>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</si>
  <si>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</si>
  <si>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</si>
  <si>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</si>
  <si>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</si>
  <si>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</si>
  <si>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</si>
  <si>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</si>
  <si>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</si>
  <si>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</si>
  <si>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</si>
  <si>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</si>
  <si>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</si>
  <si>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</si>
  <si>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</si>
  <si>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</si>
  <si>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</si>
  <si>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</si>
  <si>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</si>
  <si>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</si>
  <si>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</si>
  <si>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</si>
  <si>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</si>
  <si>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</si>
  <si>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</si>
  <si>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</si>
  <si>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</si>
  <si>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</si>
  <si>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</si>
  <si>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</si>
  <si>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</si>
  <si>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</si>
  <si>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</si>
  <si>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</si>
  <si>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Ecuador</t>
  </si>
  <si>
    <t>Sri Lanka</t>
  </si>
  <si>
    <t>Sudan</t>
  </si>
  <si>
    <t>Oman</t>
  </si>
  <si>
    <t>South Africa</t>
  </si>
  <si>
    <t>Sep
2025</t>
  </si>
  <si>
    <t>2024 (JAN-OCT)</t>
  </si>
  <si>
    <t>2025 (JAN-OCT)</t>
  </si>
  <si>
    <t>EU</t>
  </si>
  <si>
    <t>Costa Rica</t>
  </si>
  <si>
    <t>Oct
2024</t>
  </si>
  <si>
    <t>Oct
2025</t>
  </si>
  <si>
    <t>Jan-Oct
2024</t>
  </si>
  <si>
    <t>Jan-Oct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</si>
</sst>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1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8" fontId="42" fillId="0" borderId="0" xfId="1" applyNumberFormat="1" applyFont="1" applyFill="1" applyBorder="1" applyAlignment="1">
      <alignment horizontal="left"/>
    </xf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2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2" fillId="0" borderId="0" xfId="0" applyFont="1" applyBorder="1"/>
    <xf numFmtId="167" fontId="42" fillId="0" borderId="0" xfId="1" applyNumberFormat="1" applyFont="1" applyBorder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0" borderId="0" xfId="2" applyFont="1" applyBorder="1"/>
    <xf numFmtId="0" fontId="2" fillId="0" borderId="0" xfId="0" applyNumberFormat="1" applyFont="1"/>
    <xf numFmtId="43" fontId="42" fillId="0" borderId="0" xfId="1" applyFont="1" applyBorder="1" applyAlignment="1">
      <alignment horizontal="left"/>
    </xf>
    <xf numFmtId="167" fontId="42" fillId="0" borderId="0" xfId="1" applyNumberFormat="1" applyFont="1" applyBorder="1" applyAlignment="1"/>
    <xf numFmtId="0" fontId="2" fillId="0" borderId="0" xfId="0" applyFont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0" fontId="5" fillId="3" borderId="0" xfId="2" applyFont="1" applyFill="1" applyBorder="1"/>
    <xf numFmtId="0" fontId="8" fillId="2" borderId="0" xfId="2" applyFont="1" applyFill="1" applyBorder="1"/>
    <xf numFmtId="0" fontId="8" fillId="2" borderId="0" xfId="2" applyFont="1" applyFill="1" applyBorder="1" applyAlignment="1">
      <alignment horizontal="right" vertical="center"/>
    </xf>
    <xf numFmtId="0" fontId="6" fillId="3" borderId="0" xfId="2" applyFont="1" applyFill="1" applyBorder="1"/>
    <xf numFmtId="0" fontId="6" fillId="3" borderId="0" xfId="2" applyFont="1" applyFill="1" applyBorder="1" applyAlignment="1">
      <alignment vertical="top"/>
    </xf>
    <xf numFmtId="0" fontId="3" fillId="4" borderId="0" xfId="0" applyFont="1" applyFill="1" applyBorder="1"/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91"/>
  <sheetViews>
    <sheetView tabSelected="1" view="pageBreakPreview" zoomScaleNormal="100" zoomScaleSheetLayoutView="100" workbookViewId="0">
      <pane xSplit="1" ySplit="5" topLeftCell="B6" activePane="bottomRight" state="frozen"/>
      <selection activeCell="H34" sqref="H34"/>
      <selection pane="topRight" activeCell="H34" sqref="H34"/>
      <selection pane="bottomLeft" activeCell="H34" sqref="H34"/>
      <selection pane="bottomRight" activeCell="P27" sqref="P27"/>
    </sheetView>
  </sheetViews>
  <sheetFormatPr defaultRowHeight="12" x14ac:dyDescent="0.2"/>
  <cols>
    <col min="1" max="1" width="14.28515625" style="3" customWidth="1"/>
    <col min="2" max="6" width="10.7109375" style="22" customWidth="1"/>
    <col min="7" max="7" width="1.140625" style="150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45" width="9.140625" style="3"/>
    <col min="146" max="146" width="13.5703125" style="3" customWidth="1"/>
    <col min="147" max="147" width="9.7109375" style="3" customWidth="1"/>
    <col min="148" max="148" width="10.140625" style="3" customWidth="1"/>
    <col min="149" max="149" width="9.28515625" style="3" customWidth="1"/>
    <col min="150" max="150" width="10.5703125" style="3" customWidth="1"/>
    <col min="151" max="151" width="11.7109375" style="3" customWidth="1"/>
    <col min="152" max="152" width="1.140625" style="3" customWidth="1"/>
    <col min="153" max="153" width="9.28515625" style="3" customWidth="1"/>
    <col min="154" max="154" width="10.28515625" style="3" customWidth="1"/>
    <col min="155" max="155" width="8.85546875" style="3" customWidth="1"/>
    <col min="156" max="156" width="10.5703125" style="3" customWidth="1"/>
    <col min="157" max="157" width="10.85546875" style="3" customWidth="1"/>
    <col min="158" max="158" width="12" style="3" bestFit="1" customWidth="1"/>
    <col min="159" max="160" width="11" style="3" bestFit="1" customWidth="1"/>
    <col min="161" max="161" width="11.140625" style="3" bestFit="1" customWidth="1"/>
    <col min="162" max="162" width="10.140625" style="3" bestFit="1" customWidth="1"/>
    <col min="163" max="401" width="9.140625" style="3"/>
    <col min="402" max="402" width="13.5703125" style="3" customWidth="1"/>
    <col min="403" max="403" width="9.7109375" style="3" customWidth="1"/>
    <col min="404" max="404" width="10.140625" style="3" customWidth="1"/>
    <col min="405" max="405" width="9.28515625" style="3" customWidth="1"/>
    <col min="406" max="406" width="10.5703125" style="3" customWidth="1"/>
    <col min="407" max="407" width="11.7109375" style="3" customWidth="1"/>
    <col min="408" max="408" width="1.140625" style="3" customWidth="1"/>
    <col min="409" max="409" width="9.28515625" style="3" customWidth="1"/>
    <col min="410" max="410" width="10.28515625" style="3" customWidth="1"/>
    <col min="411" max="411" width="8.85546875" style="3" customWidth="1"/>
    <col min="412" max="412" width="10.5703125" style="3" customWidth="1"/>
    <col min="413" max="413" width="10.85546875" style="3" customWidth="1"/>
    <col min="414" max="414" width="12" style="3" bestFit="1" customWidth="1"/>
    <col min="415" max="416" width="11" style="3" bestFit="1" customWidth="1"/>
    <col min="417" max="417" width="11.140625" style="3" bestFit="1" customWidth="1"/>
    <col min="418" max="418" width="10.140625" style="3" bestFit="1" customWidth="1"/>
    <col min="419" max="657" width="9.140625" style="3"/>
    <col min="658" max="658" width="13.5703125" style="3" customWidth="1"/>
    <col min="659" max="659" width="9.7109375" style="3" customWidth="1"/>
    <col min="660" max="660" width="10.140625" style="3" customWidth="1"/>
    <col min="661" max="661" width="9.28515625" style="3" customWidth="1"/>
    <col min="662" max="662" width="10.5703125" style="3" customWidth="1"/>
    <col min="663" max="663" width="11.7109375" style="3" customWidth="1"/>
    <col min="664" max="664" width="1.140625" style="3" customWidth="1"/>
    <col min="665" max="665" width="9.28515625" style="3" customWidth="1"/>
    <col min="666" max="666" width="10.28515625" style="3" customWidth="1"/>
    <col min="667" max="667" width="8.85546875" style="3" customWidth="1"/>
    <col min="668" max="668" width="10.5703125" style="3" customWidth="1"/>
    <col min="669" max="669" width="10.85546875" style="3" customWidth="1"/>
    <col min="670" max="670" width="12" style="3" bestFit="1" customWidth="1"/>
    <col min="671" max="672" width="11" style="3" bestFit="1" customWidth="1"/>
    <col min="673" max="673" width="11.140625" style="3" bestFit="1" customWidth="1"/>
    <col min="674" max="674" width="10.140625" style="3" bestFit="1" customWidth="1"/>
    <col min="675" max="913" width="9.140625" style="3"/>
    <col min="914" max="914" width="13.5703125" style="3" customWidth="1"/>
    <col min="915" max="915" width="9.7109375" style="3" customWidth="1"/>
    <col min="916" max="916" width="10.140625" style="3" customWidth="1"/>
    <col min="917" max="917" width="9.28515625" style="3" customWidth="1"/>
    <col min="918" max="918" width="10.5703125" style="3" customWidth="1"/>
    <col min="919" max="919" width="11.7109375" style="3" customWidth="1"/>
    <col min="920" max="920" width="1.140625" style="3" customWidth="1"/>
    <col min="921" max="921" width="9.28515625" style="3" customWidth="1"/>
    <col min="922" max="922" width="10.28515625" style="3" customWidth="1"/>
    <col min="923" max="923" width="8.85546875" style="3" customWidth="1"/>
    <col min="924" max="924" width="10.5703125" style="3" customWidth="1"/>
    <col min="925" max="925" width="10.85546875" style="3" customWidth="1"/>
    <col min="926" max="926" width="12" style="3" bestFit="1" customWidth="1"/>
    <col min="927" max="928" width="11" style="3" bestFit="1" customWidth="1"/>
    <col min="929" max="929" width="11.140625" style="3" bestFit="1" customWidth="1"/>
    <col min="930" max="930" width="10.140625" style="3" bestFit="1" customWidth="1"/>
    <col min="931" max="1169" width="9.140625" style="3"/>
    <col min="1170" max="1170" width="13.5703125" style="3" customWidth="1"/>
    <col min="1171" max="1171" width="9.7109375" style="3" customWidth="1"/>
    <col min="1172" max="1172" width="10.140625" style="3" customWidth="1"/>
    <col min="1173" max="1173" width="9.28515625" style="3" customWidth="1"/>
    <col min="1174" max="1174" width="10.5703125" style="3" customWidth="1"/>
    <col min="1175" max="1175" width="11.7109375" style="3" customWidth="1"/>
    <col min="1176" max="1176" width="1.140625" style="3" customWidth="1"/>
    <col min="1177" max="1177" width="9.28515625" style="3" customWidth="1"/>
    <col min="1178" max="1178" width="10.28515625" style="3" customWidth="1"/>
    <col min="1179" max="1179" width="8.85546875" style="3" customWidth="1"/>
    <col min="1180" max="1180" width="10.5703125" style="3" customWidth="1"/>
    <col min="1181" max="1181" width="10.85546875" style="3" customWidth="1"/>
    <col min="1182" max="1182" width="12" style="3" bestFit="1" customWidth="1"/>
    <col min="1183" max="1184" width="11" style="3" bestFit="1" customWidth="1"/>
    <col min="1185" max="1185" width="11.140625" style="3" bestFit="1" customWidth="1"/>
    <col min="1186" max="1186" width="10.140625" style="3" bestFit="1" customWidth="1"/>
    <col min="1187" max="1425" width="9.140625" style="3"/>
    <col min="1426" max="1426" width="13.5703125" style="3" customWidth="1"/>
    <col min="1427" max="1427" width="9.7109375" style="3" customWidth="1"/>
    <col min="1428" max="1428" width="10.140625" style="3" customWidth="1"/>
    <col min="1429" max="1429" width="9.28515625" style="3" customWidth="1"/>
    <col min="1430" max="1430" width="10.5703125" style="3" customWidth="1"/>
    <col min="1431" max="1431" width="11.7109375" style="3" customWidth="1"/>
    <col min="1432" max="1432" width="1.140625" style="3" customWidth="1"/>
    <col min="1433" max="1433" width="9.28515625" style="3" customWidth="1"/>
    <col min="1434" max="1434" width="10.28515625" style="3" customWidth="1"/>
    <col min="1435" max="1435" width="8.85546875" style="3" customWidth="1"/>
    <col min="1436" max="1436" width="10.5703125" style="3" customWidth="1"/>
    <col min="1437" max="1437" width="10.85546875" style="3" customWidth="1"/>
    <col min="1438" max="1438" width="12" style="3" bestFit="1" customWidth="1"/>
    <col min="1439" max="1440" width="11" style="3" bestFit="1" customWidth="1"/>
    <col min="1441" max="1441" width="11.140625" style="3" bestFit="1" customWidth="1"/>
    <col min="1442" max="1442" width="10.140625" style="3" bestFit="1" customWidth="1"/>
    <col min="1443" max="1681" width="9.140625" style="3"/>
    <col min="1682" max="1682" width="13.5703125" style="3" customWidth="1"/>
    <col min="1683" max="1683" width="9.7109375" style="3" customWidth="1"/>
    <col min="1684" max="1684" width="10.140625" style="3" customWidth="1"/>
    <col min="1685" max="1685" width="9.28515625" style="3" customWidth="1"/>
    <col min="1686" max="1686" width="10.5703125" style="3" customWidth="1"/>
    <col min="1687" max="1687" width="11.7109375" style="3" customWidth="1"/>
    <col min="1688" max="1688" width="1.140625" style="3" customWidth="1"/>
    <col min="1689" max="1689" width="9.28515625" style="3" customWidth="1"/>
    <col min="1690" max="1690" width="10.28515625" style="3" customWidth="1"/>
    <col min="1691" max="1691" width="8.85546875" style="3" customWidth="1"/>
    <col min="1692" max="1692" width="10.5703125" style="3" customWidth="1"/>
    <col min="1693" max="1693" width="10.85546875" style="3" customWidth="1"/>
    <col min="1694" max="1694" width="12" style="3" bestFit="1" customWidth="1"/>
    <col min="1695" max="1696" width="11" style="3" bestFit="1" customWidth="1"/>
    <col min="1697" max="1697" width="11.140625" style="3" bestFit="1" customWidth="1"/>
    <col min="1698" max="1698" width="10.140625" style="3" bestFit="1" customWidth="1"/>
    <col min="1699" max="1937" width="9.140625" style="3"/>
    <col min="1938" max="1938" width="13.5703125" style="3" customWidth="1"/>
    <col min="1939" max="1939" width="9.7109375" style="3" customWidth="1"/>
    <col min="1940" max="1940" width="10.140625" style="3" customWidth="1"/>
    <col min="1941" max="1941" width="9.28515625" style="3" customWidth="1"/>
    <col min="1942" max="1942" width="10.5703125" style="3" customWidth="1"/>
    <col min="1943" max="1943" width="11.7109375" style="3" customWidth="1"/>
    <col min="1944" max="1944" width="1.140625" style="3" customWidth="1"/>
    <col min="1945" max="1945" width="9.28515625" style="3" customWidth="1"/>
    <col min="1946" max="1946" width="10.28515625" style="3" customWidth="1"/>
    <col min="1947" max="1947" width="8.85546875" style="3" customWidth="1"/>
    <col min="1948" max="1948" width="10.5703125" style="3" customWidth="1"/>
    <col min="1949" max="1949" width="10.85546875" style="3" customWidth="1"/>
    <col min="1950" max="1950" width="12" style="3" bestFit="1" customWidth="1"/>
    <col min="1951" max="1952" width="11" style="3" bestFit="1" customWidth="1"/>
    <col min="1953" max="1953" width="11.140625" style="3" bestFit="1" customWidth="1"/>
    <col min="1954" max="1954" width="10.140625" style="3" bestFit="1" customWidth="1"/>
    <col min="1955" max="2193" width="9.140625" style="3"/>
    <col min="2194" max="2194" width="13.5703125" style="3" customWidth="1"/>
    <col min="2195" max="2195" width="9.7109375" style="3" customWidth="1"/>
    <col min="2196" max="2196" width="10.140625" style="3" customWidth="1"/>
    <col min="2197" max="2197" width="9.28515625" style="3" customWidth="1"/>
    <col min="2198" max="2198" width="10.5703125" style="3" customWidth="1"/>
    <col min="2199" max="2199" width="11.7109375" style="3" customWidth="1"/>
    <col min="2200" max="2200" width="1.140625" style="3" customWidth="1"/>
    <col min="2201" max="2201" width="9.28515625" style="3" customWidth="1"/>
    <col min="2202" max="2202" width="10.28515625" style="3" customWidth="1"/>
    <col min="2203" max="2203" width="8.85546875" style="3" customWidth="1"/>
    <col min="2204" max="2204" width="10.5703125" style="3" customWidth="1"/>
    <col min="2205" max="2205" width="10.85546875" style="3" customWidth="1"/>
    <col min="2206" max="2206" width="12" style="3" bestFit="1" customWidth="1"/>
    <col min="2207" max="2208" width="11" style="3" bestFit="1" customWidth="1"/>
    <col min="2209" max="2209" width="11.140625" style="3" bestFit="1" customWidth="1"/>
    <col min="2210" max="2210" width="10.140625" style="3" bestFit="1" customWidth="1"/>
    <col min="2211" max="2449" width="9.140625" style="3"/>
    <col min="2450" max="2450" width="13.5703125" style="3" customWidth="1"/>
    <col min="2451" max="2451" width="9.7109375" style="3" customWidth="1"/>
    <col min="2452" max="2452" width="10.140625" style="3" customWidth="1"/>
    <col min="2453" max="2453" width="9.28515625" style="3" customWidth="1"/>
    <col min="2454" max="2454" width="10.5703125" style="3" customWidth="1"/>
    <col min="2455" max="2455" width="11.7109375" style="3" customWidth="1"/>
    <col min="2456" max="2456" width="1.140625" style="3" customWidth="1"/>
    <col min="2457" max="2457" width="9.28515625" style="3" customWidth="1"/>
    <col min="2458" max="2458" width="10.28515625" style="3" customWidth="1"/>
    <col min="2459" max="2459" width="8.85546875" style="3" customWidth="1"/>
    <col min="2460" max="2460" width="10.5703125" style="3" customWidth="1"/>
    <col min="2461" max="2461" width="10.85546875" style="3" customWidth="1"/>
    <col min="2462" max="2462" width="12" style="3" bestFit="1" customWidth="1"/>
    <col min="2463" max="2464" width="11" style="3" bestFit="1" customWidth="1"/>
    <col min="2465" max="2465" width="11.140625" style="3" bestFit="1" customWidth="1"/>
    <col min="2466" max="2466" width="10.140625" style="3" bestFit="1" customWidth="1"/>
    <col min="2467" max="2705" width="9.140625" style="3"/>
    <col min="2706" max="2706" width="13.5703125" style="3" customWidth="1"/>
    <col min="2707" max="2707" width="9.7109375" style="3" customWidth="1"/>
    <col min="2708" max="2708" width="10.140625" style="3" customWidth="1"/>
    <col min="2709" max="2709" width="9.28515625" style="3" customWidth="1"/>
    <col min="2710" max="2710" width="10.5703125" style="3" customWidth="1"/>
    <col min="2711" max="2711" width="11.7109375" style="3" customWidth="1"/>
    <col min="2712" max="2712" width="1.140625" style="3" customWidth="1"/>
    <col min="2713" max="2713" width="9.28515625" style="3" customWidth="1"/>
    <col min="2714" max="2714" width="10.28515625" style="3" customWidth="1"/>
    <col min="2715" max="2715" width="8.85546875" style="3" customWidth="1"/>
    <col min="2716" max="2716" width="10.5703125" style="3" customWidth="1"/>
    <col min="2717" max="2717" width="10.85546875" style="3" customWidth="1"/>
    <col min="2718" max="2718" width="12" style="3" bestFit="1" customWidth="1"/>
    <col min="2719" max="2720" width="11" style="3" bestFit="1" customWidth="1"/>
    <col min="2721" max="2721" width="11.140625" style="3" bestFit="1" customWidth="1"/>
    <col min="2722" max="2722" width="10.140625" style="3" bestFit="1" customWidth="1"/>
    <col min="2723" max="2961" width="9.140625" style="3"/>
    <col min="2962" max="2962" width="13.5703125" style="3" customWidth="1"/>
    <col min="2963" max="2963" width="9.7109375" style="3" customWidth="1"/>
    <col min="2964" max="2964" width="10.140625" style="3" customWidth="1"/>
    <col min="2965" max="2965" width="9.28515625" style="3" customWidth="1"/>
    <col min="2966" max="2966" width="10.5703125" style="3" customWidth="1"/>
    <col min="2967" max="2967" width="11.7109375" style="3" customWidth="1"/>
    <col min="2968" max="2968" width="1.140625" style="3" customWidth="1"/>
    <col min="2969" max="2969" width="9.28515625" style="3" customWidth="1"/>
    <col min="2970" max="2970" width="10.28515625" style="3" customWidth="1"/>
    <col min="2971" max="2971" width="8.85546875" style="3" customWidth="1"/>
    <col min="2972" max="2972" width="10.5703125" style="3" customWidth="1"/>
    <col min="2973" max="2973" width="10.85546875" style="3" customWidth="1"/>
    <col min="2974" max="2974" width="12" style="3" bestFit="1" customWidth="1"/>
    <col min="2975" max="2976" width="11" style="3" bestFit="1" customWidth="1"/>
    <col min="2977" max="2977" width="11.140625" style="3" bestFit="1" customWidth="1"/>
    <col min="2978" max="2978" width="10.140625" style="3" bestFit="1" customWidth="1"/>
    <col min="2979" max="3217" width="9.140625" style="3"/>
    <col min="3218" max="3218" width="13.5703125" style="3" customWidth="1"/>
    <col min="3219" max="3219" width="9.7109375" style="3" customWidth="1"/>
    <col min="3220" max="3220" width="10.140625" style="3" customWidth="1"/>
    <col min="3221" max="3221" width="9.28515625" style="3" customWidth="1"/>
    <col min="3222" max="3222" width="10.5703125" style="3" customWidth="1"/>
    <col min="3223" max="3223" width="11.7109375" style="3" customWidth="1"/>
    <col min="3224" max="3224" width="1.140625" style="3" customWidth="1"/>
    <col min="3225" max="3225" width="9.28515625" style="3" customWidth="1"/>
    <col min="3226" max="3226" width="10.28515625" style="3" customWidth="1"/>
    <col min="3227" max="3227" width="8.85546875" style="3" customWidth="1"/>
    <col min="3228" max="3228" width="10.5703125" style="3" customWidth="1"/>
    <col min="3229" max="3229" width="10.85546875" style="3" customWidth="1"/>
    <col min="3230" max="3230" width="12" style="3" bestFit="1" customWidth="1"/>
    <col min="3231" max="3232" width="11" style="3" bestFit="1" customWidth="1"/>
    <col min="3233" max="3233" width="11.140625" style="3" bestFit="1" customWidth="1"/>
    <col min="3234" max="3234" width="10.140625" style="3" bestFit="1" customWidth="1"/>
    <col min="3235" max="3473" width="9.140625" style="3"/>
    <col min="3474" max="3474" width="13.5703125" style="3" customWidth="1"/>
    <col min="3475" max="3475" width="9.7109375" style="3" customWidth="1"/>
    <col min="3476" max="3476" width="10.140625" style="3" customWidth="1"/>
    <col min="3477" max="3477" width="9.28515625" style="3" customWidth="1"/>
    <col min="3478" max="3478" width="10.5703125" style="3" customWidth="1"/>
    <col min="3479" max="3479" width="11.7109375" style="3" customWidth="1"/>
    <col min="3480" max="3480" width="1.140625" style="3" customWidth="1"/>
    <col min="3481" max="3481" width="9.28515625" style="3" customWidth="1"/>
    <col min="3482" max="3482" width="10.28515625" style="3" customWidth="1"/>
    <col min="3483" max="3483" width="8.85546875" style="3" customWidth="1"/>
    <col min="3484" max="3484" width="10.5703125" style="3" customWidth="1"/>
    <col min="3485" max="3485" width="10.85546875" style="3" customWidth="1"/>
    <col min="3486" max="3486" width="12" style="3" bestFit="1" customWidth="1"/>
    <col min="3487" max="3488" width="11" style="3" bestFit="1" customWidth="1"/>
    <col min="3489" max="3489" width="11.140625" style="3" bestFit="1" customWidth="1"/>
    <col min="3490" max="3490" width="10.140625" style="3" bestFit="1" customWidth="1"/>
    <col min="3491" max="3729" width="9.140625" style="3"/>
    <col min="3730" max="3730" width="13.5703125" style="3" customWidth="1"/>
    <col min="3731" max="3731" width="9.7109375" style="3" customWidth="1"/>
    <col min="3732" max="3732" width="10.140625" style="3" customWidth="1"/>
    <col min="3733" max="3733" width="9.28515625" style="3" customWidth="1"/>
    <col min="3734" max="3734" width="10.5703125" style="3" customWidth="1"/>
    <col min="3735" max="3735" width="11.7109375" style="3" customWidth="1"/>
    <col min="3736" max="3736" width="1.140625" style="3" customWidth="1"/>
    <col min="3737" max="3737" width="9.28515625" style="3" customWidth="1"/>
    <col min="3738" max="3738" width="10.28515625" style="3" customWidth="1"/>
    <col min="3739" max="3739" width="8.85546875" style="3" customWidth="1"/>
    <col min="3740" max="3740" width="10.5703125" style="3" customWidth="1"/>
    <col min="3741" max="3741" width="10.85546875" style="3" customWidth="1"/>
    <col min="3742" max="3742" width="12" style="3" bestFit="1" customWidth="1"/>
    <col min="3743" max="3744" width="11" style="3" bestFit="1" customWidth="1"/>
    <col min="3745" max="3745" width="11.140625" style="3" bestFit="1" customWidth="1"/>
    <col min="3746" max="3746" width="10.140625" style="3" bestFit="1" customWidth="1"/>
    <col min="3747" max="3985" width="9.140625" style="3"/>
    <col min="3986" max="3986" width="13.5703125" style="3" customWidth="1"/>
    <col min="3987" max="3987" width="9.7109375" style="3" customWidth="1"/>
    <col min="3988" max="3988" width="10.140625" style="3" customWidth="1"/>
    <col min="3989" max="3989" width="9.28515625" style="3" customWidth="1"/>
    <col min="3990" max="3990" width="10.5703125" style="3" customWidth="1"/>
    <col min="3991" max="3991" width="11.7109375" style="3" customWidth="1"/>
    <col min="3992" max="3992" width="1.140625" style="3" customWidth="1"/>
    <col min="3993" max="3993" width="9.28515625" style="3" customWidth="1"/>
    <col min="3994" max="3994" width="10.28515625" style="3" customWidth="1"/>
    <col min="3995" max="3995" width="8.85546875" style="3" customWidth="1"/>
    <col min="3996" max="3996" width="10.5703125" style="3" customWidth="1"/>
    <col min="3997" max="3997" width="10.85546875" style="3" customWidth="1"/>
    <col min="3998" max="3998" width="12" style="3" bestFit="1" customWidth="1"/>
    <col min="3999" max="4000" width="11" style="3" bestFit="1" customWidth="1"/>
    <col min="4001" max="4001" width="11.140625" style="3" bestFit="1" customWidth="1"/>
    <col min="4002" max="4002" width="10.140625" style="3" bestFit="1" customWidth="1"/>
    <col min="4003" max="4241" width="9.140625" style="3"/>
    <col min="4242" max="4242" width="13.5703125" style="3" customWidth="1"/>
    <col min="4243" max="4243" width="9.7109375" style="3" customWidth="1"/>
    <col min="4244" max="4244" width="10.140625" style="3" customWidth="1"/>
    <col min="4245" max="4245" width="9.28515625" style="3" customWidth="1"/>
    <col min="4246" max="4246" width="10.5703125" style="3" customWidth="1"/>
    <col min="4247" max="4247" width="11.7109375" style="3" customWidth="1"/>
    <col min="4248" max="4248" width="1.140625" style="3" customWidth="1"/>
    <col min="4249" max="4249" width="9.28515625" style="3" customWidth="1"/>
    <col min="4250" max="4250" width="10.28515625" style="3" customWidth="1"/>
    <col min="4251" max="4251" width="8.85546875" style="3" customWidth="1"/>
    <col min="4252" max="4252" width="10.5703125" style="3" customWidth="1"/>
    <col min="4253" max="4253" width="10.85546875" style="3" customWidth="1"/>
    <col min="4254" max="4254" width="12" style="3" bestFit="1" customWidth="1"/>
    <col min="4255" max="4256" width="11" style="3" bestFit="1" customWidth="1"/>
    <col min="4257" max="4257" width="11.140625" style="3" bestFit="1" customWidth="1"/>
    <col min="4258" max="4258" width="10.140625" style="3" bestFit="1" customWidth="1"/>
    <col min="4259" max="4497" width="9.140625" style="3"/>
    <col min="4498" max="4498" width="13.5703125" style="3" customWidth="1"/>
    <col min="4499" max="4499" width="9.7109375" style="3" customWidth="1"/>
    <col min="4500" max="4500" width="10.140625" style="3" customWidth="1"/>
    <col min="4501" max="4501" width="9.28515625" style="3" customWidth="1"/>
    <col min="4502" max="4502" width="10.5703125" style="3" customWidth="1"/>
    <col min="4503" max="4503" width="11.7109375" style="3" customWidth="1"/>
    <col min="4504" max="4504" width="1.140625" style="3" customWidth="1"/>
    <col min="4505" max="4505" width="9.28515625" style="3" customWidth="1"/>
    <col min="4506" max="4506" width="10.28515625" style="3" customWidth="1"/>
    <col min="4507" max="4507" width="8.85546875" style="3" customWidth="1"/>
    <col min="4508" max="4508" width="10.5703125" style="3" customWidth="1"/>
    <col min="4509" max="4509" width="10.85546875" style="3" customWidth="1"/>
    <col min="4510" max="4510" width="12" style="3" bestFit="1" customWidth="1"/>
    <col min="4511" max="4512" width="11" style="3" bestFit="1" customWidth="1"/>
    <col min="4513" max="4513" width="11.140625" style="3" bestFit="1" customWidth="1"/>
    <col min="4514" max="4514" width="10.140625" style="3" bestFit="1" customWidth="1"/>
    <col min="4515" max="4753" width="9.140625" style="3"/>
    <col min="4754" max="4754" width="13.5703125" style="3" customWidth="1"/>
    <col min="4755" max="4755" width="9.7109375" style="3" customWidth="1"/>
    <col min="4756" max="4756" width="10.140625" style="3" customWidth="1"/>
    <col min="4757" max="4757" width="9.28515625" style="3" customWidth="1"/>
    <col min="4758" max="4758" width="10.5703125" style="3" customWidth="1"/>
    <col min="4759" max="4759" width="11.7109375" style="3" customWidth="1"/>
    <col min="4760" max="4760" width="1.140625" style="3" customWidth="1"/>
    <col min="4761" max="4761" width="9.28515625" style="3" customWidth="1"/>
    <col min="4762" max="4762" width="10.28515625" style="3" customWidth="1"/>
    <col min="4763" max="4763" width="8.85546875" style="3" customWidth="1"/>
    <col min="4764" max="4764" width="10.5703125" style="3" customWidth="1"/>
    <col min="4765" max="4765" width="10.85546875" style="3" customWidth="1"/>
    <col min="4766" max="4766" width="12" style="3" bestFit="1" customWidth="1"/>
    <col min="4767" max="4768" width="11" style="3" bestFit="1" customWidth="1"/>
    <col min="4769" max="4769" width="11.140625" style="3" bestFit="1" customWidth="1"/>
    <col min="4770" max="4770" width="10.140625" style="3" bestFit="1" customWidth="1"/>
    <col min="4771" max="5009" width="9.140625" style="3"/>
    <col min="5010" max="5010" width="13.5703125" style="3" customWidth="1"/>
    <col min="5011" max="5011" width="9.7109375" style="3" customWidth="1"/>
    <col min="5012" max="5012" width="10.140625" style="3" customWidth="1"/>
    <col min="5013" max="5013" width="9.28515625" style="3" customWidth="1"/>
    <col min="5014" max="5014" width="10.5703125" style="3" customWidth="1"/>
    <col min="5015" max="5015" width="11.7109375" style="3" customWidth="1"/>
    <col min="5016" max="5016" width="1.140625" style="3" customWidth="1"/>
    <col min="5017" max="5017" width="9.28515625" style="3" customWidth="1"/>
    <col min="5018" max="5018" width="10.28515625" style="3" customWidth="1"/>
    <col min="5019" max="5019" width="8.85546875" style="3" customWidth="1"/>
    <col min="5020" max="5020" width="10.5703125" style="3" customWidth="1"/>
    <col min="5021" max="5021" width="10.85546875" style="3" customWidth="1"/>
    <col min="5022" max="5022" width="12" style="3" bestFit="1" customWidth="1"/>
    <col min="5023" max="5024" width="11" style="3" bestFit="1" customWidth="1"/>
    <col min="5025" max="5025" width="11.140625" style="3" bestFit="1" customWidth="1"/>
    <col min="5026" max="5026" width="10.140625" style="3" bestFit="1" customWidth="1"/>
    <col min="5027" max="5265" width="9.140625" style="3"/>
    <col min="5266" max="5266" width="13.5703125" style="3" customWidth="1"/>
    <col min="5267" max="5267" width="9.7109375" style="3" customWidth="1"/>
    <col min="5268" max="5268" width="10.140625" style="3" customWidth="1"/>
    <col min="5269" max="5269" width="9.28515625" style="3" customWidth="1"/>
    <col min="5270" max="5270" width="10.5703125" style="3" customWidth="1"/>
    <col min="5271" max="5271" width="11.7109375" style="3" customWidth="1"/>
    <col min="5272" max="5272" width="1.140625" style="3" customWidth="1"/>
    <col min="5273" max="5273" width="9.28515625" style="3" customWidth="1"/>
    <col min="5274" max="5274" width="10.28515625" style="3" customWidth="1"/>
    <col min="5275" max="5275" width="8.85546875" style="3" customWidth="1"/>
    <col min="5276" max="5276" width="10.5703125" style="3" customWidth="1"/>
    <col min="5277" max="5277" width="10.85546875" style="3" customWidth="1"/>
    <col min="5278" max="5278" width="12" style="3" bestFit="1" customWidth="1"/>
    <col min="5279" max="5280" width="11" style="3" bestFit="1" customWidth="1"/>
    <col min="5281" max="5281" width="11.140625" style="3" bestFit="1" customWidth="1"/>
    <col min="5282" max="5282" width="10.140625" style="3" bestFit="1" customWidth="1"/>
    <col min="5283" max="5521" width="9.140625" style="3"/>
    <col min="5522" max="5522" width="13.5703125" style="3" customWidth="1"/>
    <col min="5523" max="5523" width="9.7109375" style="3" customWidth="1"/>
    <col min="5524" max="5524" width="10.140625" style="3" customWidth="1"/>
    <col min="5525" max="5525" width="9.28515625" style="3" customWidth="1"/>
    <col min="5526" max="5526" width="10.5703125" style="3" customWidth="1"/>
    <col min="5527" max="5527" width="11.7109375" style="3" customWidth="1"/>
    <col min="5528" max="5528" width="1.140625" style="3" customWidth="1"/>
    <col min="5529" max="5529" width="9.28515625" style="3" customWidth="1"/>
    <col min="5530" max="5530" width="10.28515625" style="3" customWidth="1"/>
    <col min="5531" max="5531" width="8.85546875" style="3" customWidth="1"/>
    <col min="5532" max="5532" width="10.5703125" style="3" customWidth="1"/>
    <col min="5533" max="5533" width="10.85546875" style="3" customWidth="1"/>
    <col min="5534" max="5534" width="12" style="3" bestFit="1" customWidth="1"/>
    <col min="5535" max="5536" width="11" style="3" bestFit="1" customWidth="1"/>
    <col min="5537" max="5537" width="11.140625" style="3" bestFit="1" customWidth="1"/>
    <col min="5538" max="5538" width="10.140625" style="3" bestFit="1" customWidth="1"/>
    <col min="5539" max="5777" width="9.140625" style="3"/>
    <col min="5778" max="5778" width="13.5703125" style="3" customWidth="1"/>
    <col min="5779" max="5779" width="9.7109375" style="3" customWidth="1"/>
    <col min="5780" max="5780" width="10.140625" style="3" customWidth="1"/>
    <col min="5781" max="5781" width="9.28515625" style="3" customWidth="1"/>
    <col min="5782" max="5782" width="10.5703125" style="3" customWidth="1"/>
    <col min="5783" max="5783" width="11.7109375" style="3" customWidth="1"/>
    <col min="5784" max="5784" width="1.140625" style="3" customWidth="1"/>
    <col min="5785" max="5785" width="9.28515625" style="3" customWidth="1"/>
    <col min="5786" max="5786" width="10.28515625" style="3" customWidth="1"/>
    <col min="5787" max="5787" width="8.85546875" style="3" customWidth="1"/>
    <col min="5788" max="5788" width="10.5703125" style="3" customWidth="1"/>
    <col min="5789" max="5789" width="10.85546875" style="3" customWidth="1"/>
    <col min="5790" max="5790" width="12" style="3" bestFit="1" customWidth="1"/>
    <col min="5791" max="5792" width="11" style="3" bestFit="1" customWidth="1"/>
    <col min="5793" max="5793" width="11.140625" style="3" bestFit="1" customWidth="1"/>
    <col min="5794" max="5794" width="10.140625" style="3" bestFit="1" customWidth="1"/>
    <col min="5795" max="6033" width="9.140625" style="3"/>
    <col min="6034" max="6034" width="13.5703125" style="3" customWidth="1"/>
    <col min="6035" max="6035" width="9.7109375" style="3" customWidth="1"/>
    <col min="6036" max="6036" width="10.140625" style="3" customWidth="1"/>
    <col min="6037" max="6037" width="9.28515625" style="3" customWidth="1"/>
    <col min="6038" max="6038" width="10.5703125" style="3" customWidth="1"/>
    <col min="6039" max="6039" width="11.7109375" style="3" customWidth="1"/>
    <col min="6040" max="6040" width="1.140625" style="3" customWidth="1"/>
    <col min="6041" max="6041" width="9.28515625" style="3" customWidth="1"/>
    <col min="6042" max="6042" width="10.28515625" style="3" customWidth="1"/>
    <col min="6043" max="6043" width="8.85546875" style="3" customWidth="1"/>
    <col min="6044" max="6044" width="10.5703125" style="3" customWidth="1"/>
    <col min="6045" max="6045" width="10.85546875" style="3" customWidth="1"/>
    <col min="6046" max="6046" width="12" style="3" bestFit="1" customWidth="1"/>
    <col min="6047" max="6048" width="11" style="3" bestFit="1" customWidth="1"/>
    <col min="6049" max="6049" width="11.140625" style="3" bestFit="1" customWidth="1"/>
    <col min="6050" max="6050" width="10.140625" style="3" bestFit="1" customWidth="1"/>
    <col min="6051" max="6289" width="9.140625" style="3"/>
    <col min="6290" max="6290" width="13.5703125" style="3" customWidth="1"/>
    <col min="6291" max="6291" width="9.7109375" style="3" customWidth="1"/>
    <col min="6292" max="6292" width="10.140625" style="3" customWidth="1"/>
    <col min="6293" max="6293" width="9.28515625" style="3" customWidth="1"/>
    <col min="6294" max="6294" width="10.5703125" style="3" customWidth="1"/>
    <col min="6295" max="6295" width="11.7109375" style="3" customWidth="1"/>
    <col min="6296" max="6296" width="1.140625" style="3" customWidth="1"/>
    <col min="6297" max="6297" width="9.28515625" style="3" customWidth="1"/>
    <col min="6298" max="6298" width="10.28515625" style="3" customWidth="1"/>
    <col min="6299" max="6299" width="8.85546875" style="3" customWidth="1"/>
    <col min="6300" max="6300" width="10.5703125" style="3" customWidth="1"/>
    <col min="6301" max="6301" width="10.85546875" style="3" customWidth="1"/>
    <col min="6302" max="6302" width="12" style="3" bestFit="1" customWidth="1"/>
    <col min="6303" max="6304" width="11" style="3" bestFit="1" customWidth="1"/>
    <col min="6305" max="6305" width="11.140625" style="3" bestFit="1" customWidth="1"/>
    <col min="6306" max="6306" width="10.140625" style="3" bestFit="1" customWidth="1"/>
    <col min="6307" max="6545" width="9.140625" style="3"/>
    <col min="6546" max="6546" width="13.5703125" style="3" customWidth="1"/>
    <col min="6547" max="6547" width="9.7109375" style="3" customWidth="1"/>
    <col min="6548" max="6548" width="10.140625" style="3" customWidth="1"/>
    <col min="6549" max="6549" width="9.28515625" style="3" customWidth="1"/>
    <col min="6550" max="6550" width="10.5703125" style="3" customWidth="1"/>
    <col min="6551" max="6551" width="11.7109375" style="3" customWidth="1"/>
    <col min="6552" max="6552" width="1.140625" style="3" customWidth="1"/>
    <col min="6553" max="6553" width="9.28515625" style="3" customWidth="1"/>
    <col min="6554" max="6554" width="10.28515625" style="3" customWidth="1"/>
    <col min="6555" max="6555" width="8.85546875" style="3" customWidth="1"/>
    <col min="6556" max="6556" width="10.5703125" style="3" customWidth="1"/>
    <col min="6557" max="6557" width="10.85546875" style="3" customWidth="1"/>
    <col min="6558" max="6558" width="12" style="3" bestFit="1" customWidth="1"/>
    <col min="6559" max="6560" width="11" style="3" bestFit="1" customWidth="1"/>
    <col min="6561" max="6561" width="11.140625" style="3" bestFit="1" customWidth="1"/>
    <col min="6562" max="6562" width="10.140625" style="3" bestFit="1" customWidth="1"/>
    <col min="6563" max="6801" width="9.140625" style="3"/>
    <col min="6802" max="6802" width="13.5703125" style="3" customWidth="1"/>
    <col min="6803" max="6803" width="9.7109375" style="3" customWidth="1"/>
    <col min="6804" max="6804" width="10.140625" style="3" customWidth="1"/>
    <col min="6805" max="6805" width="9.28515625" style="3" customWidth="1"/>
    <col min="6806" max="6806" width="10.5703125" style="3" customWidth="1"/>
    <col min="6807" max="6807" width="11.7109375" style="3" customWidth="1"/>
    <col min="6808" max="6808" width="1.140625" style="3" customWidth="1"/>
    <col min="6809" max="6809" width="9.28515625" style="3" customWidth="1"/>
    <col min="6810" max="6810" width="10.28515625" style="3" customWidth="1"/>
    <col min="6811" max="6811" width="8.85546875" style="3" customWidth="1"/>
    <col min="6812" max="6812" width="10.5703125" style="3" customWidth="1"/>
    <col min="6813" max="6813" width="10.85546875" style="3" customWidth="1"/>
    <col min="6814" max="6814" width="12" style="3" bestFit="1" customWidth="1"/>
    <col min="6815" max="6816" width="11" style="3" bestFit="1" customWidth="1"/>
    <col min="6817" max="6817" width="11.140625" style="3" bestFit="1" customWidth="1"/>
    <col min="6818" max="6818" width="10.140625" style="3" bestFit="1" customWidth="1"/>
    <col min="6819" max="7057" width="9.140625" style="3"/>
    <col min="7058" max="7058" width="13.5703125" style="3" customWidth="1"/>
    <col min="7059" max="7059" width="9.7109375" style="3" customWidth="1"/>
    <col min="7060" max="7060" width="10.140625" style="3" customWidth="1"/>
    <col min="7061" max="7061" width="9.28515625" style="3" customWidth="1"/>
    <col min="7062" max="7062" width="10.5703125" style="3" customWidth="1"/>
    <col min="7063" max="7063" width="11.7109375" style="3" customWidth="1"/>
    <col min="7064" max="7064" width="1.140625" style="3" customWidth="1"/>
    <col min="7065" max="7065" width="9.28515625" style="3" customWidth="1"/>
    <col min="7066" max="7066" width="10.28515625" style="3" customWidth="1"/>
    <col min="7067" max="7067" width="8.85546875" style="3" customWidth="1"/>
    <col min="7068" max="7068" width="10.5703125" style="3" customWidth="1"/>
    <col min="7069" max="7069" width="10.85546875" style="3" customWidth="1"/>
    <col min="7070" max="7070" width="12" style="3" bestFit="1" customWidth="1"/>
    <col min="7071" max="7072" width="11" style="3" bestFit="1" customWidth="1"/>
    <col min="7073" max="7073" width="11.140625" style="3" bestFit="1" customWidth="1"/>
    <col min="7074" max="7074" width="10.140625" style="3" bestFit="1" customWidth="1"/>
    <col min="7075" max="7313" width="9.140625" style="3"/>
    <col min="7314" max="7314" width="13.5703125" style="3" customWidth="1"/>
    <col min="7315" max="7315" width="9.7109375" style="3" customWidth="1"/>
    <col min="7316" max="7316" width="10.140625" style="3" customWidth="1"/>
    <col min="7317" max="7317" width="9.28515625" style="3" customWidth="1"/>
    <col min="7318" max="7318" width="10.5703125" style="3" customWidth="1"/>
    <col min="7319" max="7319" width="11.7109375" style="3" customWidth="1"/>
    <col min="7320" max="7320" width="1.140625" style="3" customWidth="1"/>
    <col min="7321" max="7321" width="9.28515625" style="3" customWidth="1"/>
    <col min="7322" max="7322" width="10.28515625" style="3" customWidth="1"/>
    <col min="7323" max="7323" width="8.85546875" style="3" customWidth="1"/>
    <col min="7324" max="7324" width="10.5703125" style="3" customWidth="1"/>
    <col min="7325" max="7325" width="10.85546875" style="3" customWidth="1"/>
    <col min="7326" max="7326" width="12" style="3" bestFit="1" customWidth="1"/>
    <col min="7327" max="7328" width="11" style="3" bestFit="1" customWidth="1"/>
    <col min="7329" max="7329" width="11.140625" style="3" bestFit="1" customWidth="1"/>
    <col min="7330" max="7330" width="10.140625" style="3" bestFit="1" customWidth="1"/>
    <col min="7331" max="7569" width="9.140625" style="3"/>
    <col min="7570" max="7570" width="13.5703125" style="3" customWidth="1"/>
    <col min="7571" max="7571" width="9.7109375" style="3" customWidth="1"/>
    <col min="7572" max="7572" width="10.140625" style="3" customWidth="1"/>
    <col min="7573" max="7573" width="9.28515625" style="3" customWidth="1"/>
    <col min="7574" max="7574" width="10.5703125" style="3" customWidth="1"/>
    <col min="7575" max="7575" width="11.7109375" style="3" customWidth="1"/>
    <col min="7576" max="7576" width="1.140625" style="3" customWidth="1"/>
    <col min="7577" max="7577" width="9.28515625" style="3" customWidth="1"/>
    <col min="7578" max="7578" width="10.28515625" style="3" customWidth="1"/>
    <col min="7579" max="7579" width="8.85546875" style="3" customWidth="1"/>
    <col min="7580" max="7580" width="10.5703125" style="3" customWidth="1"/>
    <col min="7581" max="7581" width="10.85546875" style="3" customWidth="1"/>
    <col min="7582" max="7582" width="12" style="3" bestFit="1" customWidth="1"/>
    <col min="7583" max="7584" width="11" style="3" bestFit="1" customWidth="1"/>
    <col min="7585" max="7585" width="11.140625" style="3" bestFit="1" customWidth="1"/>
    <col min="7586" max="7586" width="10.140625" style="3" bestFit="1" customWidth="1"/>
    <col min="7587" max="7825" width="9.140625" style="3"/>
    <col min="7826" max="7826" width="13.5703125" style="3" customWidth="1"/>
    <col min="7827" max="7827" width="9.7109375" style="3" customWidth="1"/>
    <col min="7828" max="7828" width="10.140625" style="3" customWidth="1"/>
    <col min="7829" max="7829" width="9.28515625" style="3" customWidth="1"/>
    <col min="7830" max="7830" width="10.5703125" style="3" customWidth="1"/>
    <col min="7831" max="7831" width="11.7109375" style="3" customWidth="1"/>
    <col min="7832" max="7832" width="1.140625" style="3" customWidth="1"/>
    <col min="7833" max="7833" width="9.28515625" style="3" customWidth="1"/>
    <col min="7834" max="7834" width="10.28515625" style="3" customWidth="1"/>
    <col min="7835" max="7835" width="8.85546875" style="3" customWidth="1"/>
    <col min="7836" max="7836" width="10.5703125" style="3" customWidth="1"/>
    <col min="7837" max="7837" width="10.85546875" style="3" customWidth="1"/>
    <col min="7838" max="7838" width="12" style="3" bestFit="1" customWidth="1"/>
    <col min="7839" max="7840" width="11" style="3" bestFit="1" customWidth="1"/>
    <col min="7841" max="7841" width="11.140625" style="3" bestFit="1" customWidth="1"/>
    <col min="7842" max="7842" width="10.140625" style="3" bestFit="1" customWidth="1"/>
    <col min="7843" max="8081" width="9.140625" style="3"/>
    <col min="8082" max="8082" width="13.5703125" style="3" customWidth="1"/>
    <col min="8083" max="8083" width="9.7109375" style="3" customWidth="1"/>
    <col min="8084" max="8084" width="10.140625" style="3" customWidth="1"/>
    <col min="8085" max="8085" width="9.28515625" style="3" customWidth="1"/>
    <col min="8086" max="8086" width="10.5703125" style="3" customWidth="1"/>
    <col min="8087" max="8087" width="11.7109375" style="3" customWidth="1"/>
    <col min="8088" max="8088" width="1.140625" style="3" customWidth="1"/>
    <col min="8089" max="8089" width="9.28515625" style="3" customWidth="1"/>
    <col min="8090" max="8090" width="10.28515625" style="3" customWidth="1"/>
    <col min="8091" max="8091" width="8.85546875" style="3" customWidth="1"/>
    <col min="8092" max="8092" width="10.5703125" style="3" customWidth="1"/>
    <col min="8093" max="8093" width="10.85546875" style="3" customWidth="1"/>
    <col min="8094" max="8094" width="12" style="3" bestFit="1" customWidth="1"/>
    <col min="8095" max="8096" width="11" style="3" bestFit="1" customWidth="1"/>
    <col min="8097" max="8097" width="11.140625" style="3" bestFit="1" customWidth="1"/>
    <col min="8098" max="8098" width="10.140625" style="3" bestFit="1" customWidth="1"/>
    <col min="8099" max="8337" width="9.140625" style="3"/>
    <col min="8338" max="8338" width="13.5703125" style="3" customWidth="1"/>
    <col min="8339" max="8339" width="9.7109375" style="3" customWidth="1"/>
    <col min="8340" max="8340" width="10.140625" style="3" customWidth="1"/>
    <col min="8341" max="8341" width="9.28515625" style="3" customWidth="1"/>
    <col min="8342" max="8342" width="10.5703125" style="3" customWidth="1"/>
    <col min="8343" max="8343" width="11.7109375" style="3" customWidth="1"/>
    <col min="8344" max="8344" width="1.140625" style="3" customWidth="1"/>
    <col min="8345" max="8345" width="9.28515625" style="3" customWidth="1"/>
    <col min="8346" max="8346" width="10.28515625" style="3" customWidth="1"/>
    <col min="8347" max="8347" width="8.85546875" style="3" customWidth="1"/>
    <col min="8348" max="8348" width="10.5703125" style="3" customWidth="1"/>
    <col min="8349" max="8349" width="10.85546875" style="3" customWidth="1"/>
    <col min="8350" max="8350" width="12" style="3" bestFit="1" customWidth="1"/>
    <col min="8351" max="8352" width="11" style="3" bestFit="1" customWidth="1"/>
    <col min="8353" max="8353" width="11.140625" style="3" bestFit="1" customWidth="1"/>
    <col min="8354" max="8354" width="10.140625" style="3" bestFit="1" customWidth="1"/>
    <col min="8355" max="8593" width="9.140625" style="3"/>
    <col min="8594" max="8594" width="13.5703125" style="3" customWidth="1"/>
    <col min="8595" max="8595" width="9.7109375" style="3" customWidth="1"/>
    <col min="8596" max="8596" width="10.140625" style="3" customWidth="1"/>
    <col min="8597" max="8597" width="9.28515625" style="3" customWidth="1"/>
    <col min="8598" max="8598" width="10.5703125" style="3" customWidth="1"/>
    <col min="8599" max="8599" width="11.7109375" style="3" customWidth="1"/>
    <col min="8600" max="8600" width="1.140625" style="3" customWidth="1"/>
    <col min="8601" max="8601" width="9.28515625" style="3" customWidth="1"/>
    <col min="8602" max="8602" width="10.28515625" style="3" customWidth="1"/>
    <col min="8603" max="8603" width="8.85546875" style="3" customWidth="1"/>
    <col min="8604" max="8604" width="10.5703125" style="3" customWidth="1"/>
    <col min="8605" max="8605" width="10.85546875" style="3" customWidth="1"/>
    <col min="8606" max="8606" width="12" style="3" bestFit="1" customWidth="1"/>
    <col min="8607" max="8608" width="11" style="3" bestFit="1" customWidth="1"/>
    <col min="8609" max="8609" width="11.140625" style="3" bestFit="1" customWidth="1"/>
    <col min="8610" max="8610" width="10.140625" style="3" bestFit="1" customWidth="1"/>
    <col min="8611" max="8849" width="9.140625" style="3"/>
    <col min="8850" max="8850" width="13.5703125" style="3" customWidth="1"/>
    <col min="8851" max="8851" width="9.7109375" style="3" customWidth="1"/>
    <col min="8852" max="8852" width="10.140625" style="3" customWidth="1"/>
    <col min="8853" max="8853" width="9.28515625" style="3" customWidth="1"/>
    <col min="8854" max="8854" width="10.5703125" style="3" customWidth="1"/>
    <col min="8855" max="8855" width="11.7109375" style="3" customWidth="1"/>
    <col min="8856" max="8856" width="1.140625" style="3" customWidth="1"/>
    <col min="8857" max="8857" width="9.28515625" style="3" customWidth="1"/>
    <col min="8858" max="8858" width="10.28515625" style="3" customWidth="1"/>
    <col min="8859" max="8859" width="8.85546875" style="3" customWidth="1"/>
    <col min="8860" max="8860" width="10.5703125" style="3" customWidth="1"/>
    <col min="8861" max="8861" width="10.85546875" style="3" customWidth="1"/>
    <col min="8862" max="8862" width="12" style="3" bestFit="1" customWidth="1"/>
    <col min="8863" max="8864" width="11" style="3" bestFit="1" customWidth="1"/>
    <col min="8865" max="8865" width="11.140625" style="3" bestFit="1" customWidth="1"/>
    <col min="8866" max="8866" width="10.140625" style="3" bestFit="1" customWidth="1"/>
    <col min="8867" max="9105" width="9.140625" style="3"/>
    <col min="9106" max="9106" width="13.5703125" style="3" customWidth="1"/>
    <col min="9107" max="9107" width="9.7109375" style="3" customWidth="1"/>
    <col min="9108" max="9108" width="10.140625" style="3" customWidth="1"/>
    <col min="9109" max="9109" width="9.28515625" style="3" customWidth="1"/>
    <col min="9110" max="9110" width="10.5703125" style="3" customWidth="1"/>
    <col min="9111" max="9111" width="11.7109375" style="3" customWidth="1"/>
    <col min="9112" max="9112" width="1.140625" style="3" customWidth="1"/>
    <col min="9113" max="9113" width="9.28515625" style="3" customWidth="1"/>
    <col min="9114" max="9114" width="10.28515625" style="3" customWidth="1"/>
    <col min="9115" max="9115" width="8.85546875" style="3" customWidth="1"/>
    <col min="9116" max="9116" width="10.5703125" style="3" customWidth="1"/>
    <col min="9117" max="9117" width="10.85546875" style="3" customWidth="1"/>
    <col min="9118" max="9118" width="12" style="3" bestFit="1" customWidth="1"/>
    <col min="9119" max="9120" width="11" style="3" bestFit="1" customWidth="1"/>
    <col min="9121" max="9121" width="11.140625" style="3" bestFit="1" customWidth="1"/>
    <col min="9122" max="9122" width="10.140625" style="3" bestFit="1" customWidth="1"/>
    <col min="9123" max="9361" width="9.140625" style="3"/>
    <col min="9362" max="9362" width="13.5703125" style="3" customWidth="1"/>
    <col min="9363" max="9363" width="9.7109375" style="3" customWidth="1"/>
    <col min="9364" max="9364" width="10.140625" style="3" customWidth="1"/>
    <col min="9365" max="9365" width="9.28515625" style="3" customWidth="1"/>
    <col min="9366" max="9366" width="10.5703125" style="3" customWidth="1"/>
    <col min="9367" max="9367" width="11.7109375" style="3" customWidth="1"/>
    <col min="9368" max="9368" width="1.140625" style="3" customWidth="1"/>
    <col min="9369" max="9369" width="9.28515625" style="3" customWidth="1"/>
    <col min="9370" max="9370" width="10.28515625" style="3" customWidth="1"/>
    <col min="9371" max="9371" width="8.85546875" style="3" customWidth="1"/>
    <col min="9372" max="9372" width="10.5703125" style="3" customWidth="1"/>
    <col min="9373" max="9373" width="10.85546875" style="3" customWidth="1"/>
    <col min="9374" max="9374" width="12" style="3" bestFit="1" customWidth="1"/>
    <col min="9375" max="9376" width="11" style="3" bestFit="1" customWidth="1"/>
    <col min="9377" max="9377" width="11.140625" style="3" bestFit="1" customWidth="1"/>
    <col min="9378" max="9378" width="10.140625" style="3" bestFit="1" customWidth="1"/>
    <col min="9379" max="9617" width="9.140625" style="3"/>
    <col min="9618" max="9618" width="13.5703125" style="3" customWidth="1"/>
    <col min="9619" max="9619" width="9.7109375" style="3" customWidth="1"/>
    <col min="9620" max="9620" width="10.140625" style="3" customWidth="1"/>
    <col min="9621" max="9621" width="9.28515625" style="3" customWidth="1"/>
    <col min="9622" max="9622" width="10.5703125" style="3" customWidth="1"/>
    <col min="9623" max="9623" width="11.7109375" style="3" customWidth="1"/>
    <col min="9624" max="9624" width="1.140625" style="3" customWidth="1"/>
    <col min="9625" max="9625" width="9.28515625" style="3" customWidth="1"/>
    <col min="9626" max="9626" width="10.28515625" style="3" customWidth="1"/>
    <col min="9627" max="9627" width="8.85546875" style="3" customWidth="1"/>
    <col min="9628" max="9628" width="10.5703125" style="3" customWidth="1"/>
    <col min="9629" max="9629" width="10.85546875" style="3" customWidth="1"/>
    <col min="9630" max="9630" width="12" style="3" bestFit="1" customWidth="1"/>
    <col min="9631" max="9632" width="11" style="3" bestFit="1" customWidth="1"/>
    <col min="9633" max="9633" width="11.140625" style="3" bestFit="1" customWidth="1"/>
    <col min="9634" max="9634" width="10.140625" style="3" bestFit="1" customWidth="1"/>
    <col min="9635" max="9873" width="9.140625" style="3"/>
    <col min="9874" max="9874" width="13.5703125" style="3" customWidth="1"/>
    <col min="9875" max="9875" width="9.7109375" style="3" customWidth="1"/>
    <col min="9876" max="9876" width="10.140625" style="3" customWidth="1"/>
    <col min="9877" max="9877" width="9.28515625" style="3" customWidth="1"/>
    <col min="9878" max="9878" width="10.5703125" style="3" customWidth="1"/>
    <col min="9879" max="9879" width="11.7109375" style="3" customWidth="1"/>
    <col min="9880" max="9880" width="1.140625" style="3" customWidth="1"/>
    <col min="9881" max="9881" width="9.28515625" style="3" customWidth="1"/>
    <col min="9882" max="9882" width="10.28515625" style="3" customWidth="1"/>
    <col min="9883" max="9883" width="8.85546875" style="3" customWidth="1"/>
    <col min="9884" max="9884" width="10.5703125" style="3" customWidth="1"/>
    <col min="9885" max="9885" width="10.85546875" style="3" customWidth="1"/>
    <col min="9886" max="9886" width="12" style="3" bestFit="1" customWidth="1"/>
    <col min="9887" max="9888" width="11" style="3" bestFit="1" customWidth="1"/>
    <col min="9889" max="9889" width="11.140625" style="3" bestFit="1" customWidth="1"/>
    <col min="9890" max="9890" width="10.140625" style="3" bestFit="1" customWidth="1"/>
    <col min="9891" max="10129" width="9.140625" style="3"/>
    <col min="10130" max="10130" width="13.5703125" style="3" customWidth="1"/>
    <col min="10131" max="10131" width="9.7109375" style="3" customWidth="1"/>
    <col min="10132" max="10132" width="10.140625" style="3" customWidth="1"/>
    <col min="10133" max="10133" width="9.28515625" style="3" customWidth="1"/>
    <col min="10134" max="10134" width="10.5703125" style="3" customWidth="1"/>
    <col min="10135" max="10135" width="11.7109375" style="3" customWidth="1"/>
    <col min="10136" max="10136" width="1.140625" style="3" customWidth="1"/>
    <col min="10137" max="10137" width="9.28515625" style="3" customWidth="1"/>
    <col min="10138" max="10138" width="10.28515625" style="3" customWidth="1"/>
    <col min="10139" max="10139" width="8.85546875" style="3" customWidth="1"/>
    <col min="10140" max="10140" width="10.5703125" style="3" customWidth="1"/>
    <col min="10141" max="10141" width="10.85546875" style="3" customWidth="1"/>
    <col min="10142" max="10142" width="12" style="3" bestFit="1" customWidth="1"/>
    <col min="10143" max="10144" width="11" style="3" bestFit="1" customWidth="1"/>
    <col min="10145" max="10145" width="11.140625" style="3" bestFit="1" customWidth="1"/>
    <col min="10146" max="10146" width="10.140625" style="3" bestFit="1" customWidth="1"/>
    <col min="10147" max="10385" width="9.140625" style="3"/>
    <col min="10386" max="10386" width="13.5703125" style="3" customWidth="1"/>
    <col min="10387" max="10387" width="9.7109375" style="3" customWidth="1"/>
    <col min="10388" max="10388" width="10.140625" style="3" customWidth="1"/>
    <col min="10389" max="10389" width="9.28515625" style="3" customWidth="1"/>
    <col min="10390" max="10390" width="10.5703125" style="3" customWidth="1"/>
    <col min="10391" max="10391" width="11.7109375" style="3" customWidth="1"/>
    <col min="10392" max="10392" width="1.140625" style="3" customWidth="1"/>
    <col min="10393" max="10393" width="9.28515625" style="3" customWidth="1"/>
    <col min="10394" max="10394" width="10.28515625" style="3" customWidth="1"/>
    <col min="10395" max="10395" width="8.85546875" style="3" customWidth="1"/>
    <col min="10396" max="10396" width="10.5703125" style="3" customWidth="1"/>
    <col min="10397" max="10397" width="10.85546875" style="3" customWidth="1"/>
    <col min="10398" max="10398" width="12" style="3" bestFit="1" customWidth="1"/>
    <col min="10399" max="10400" width="11" style="3" bestFit="1" customWidth="1"/>
    <col min="10401" max="10401" width="11.140625" style="3" bestFit="1" customWidth="1"/>
    <col min="10402" max="10402" width="10.140625" style="3" bestFit="1" customWidth="1"/>
    <col min="10403" max="10641" width="9.140625" style="3"/>
    <col min="10642" max="10642" width="13.5703125" style="3" customWidth="1"/>
    <col min="10643" max="10643" width="9.7109375" style="3" customWidth="1"/>
    <col min="10644" max="10644" width="10.140625" style="3" customWidth="1"/>
    <col min="10645" max="10645" width="9.28515625" style="3" customWidth="1"/>
    <col min="10646" max="10646" width="10.5703125" style="3" customWidth="1"/>
    <col min="10647" max="10647" width="11.7109375" style="3" customWidth="1"/>
    <col min="10648" max="10648" width="1.140625" style="3" customWidth="1"/>
    <col min="10649" max="10649" width="9.28515625" style="3" customWidth="1"/>
    <col min="10650" max="10650" width="10.28515625" style="3" customWidth="1"/>
    <col min="10651" max="10651" width="8.85546875" style="3" customWidth="1"/>
    <col min="10652" max="10652" width="10.5703125" style="3" customWidth="1"/>
    <col min="10653" max="10653" width="10.85546875" style="3" customWidth="1"/>
    <col min="10654" max="10654" width="12" style="3" bestFit="1" customWidth="1"/>
    <col min="10655" max="10656" width="11" style="3" bestFit="1" customWidth="1"/>
    <col min="10657" max="10657" width="11.140625" style="3" bestFit="1" customWidth="1"/>
    <col min="10658" max="10658" width="10.140625" style="3" bestFit="1" customWidth="1"/>
    <col min="10659" max="10897" width="9.140625" style="3"/>
    <col min="10898" max="10898" width="13.5703125" style="3" customWidth="1"/>
    <col min="10899" max="10899" width="9.7109375" style="3" customWidth="1"/>
    <col min="10900" max="10900" width="10.140625" style="3" customWidth="1"/>
    <col min="10901" max="10901" width="9.28515625" style="3" customWidth="1"/>
    <col min="10902" max="10902" width="10.5703125" style="3" customWidth="1"/>
    <col min="10903" max="10903" width="11.7109375" style="3" customWidth="1"/>
    <col min="10904" max="10904" width="1.140625" style="3" customWidth="1"/>
    <col min="10905" max="10905" width="9.28515625" style="3" customWidth="1"/>
    <col min="10906" max="10906" width="10.28515625" style="3" customWidth="1"/>
    <col min="10907" max="10907" width="8.85546875" style="3" customWidth="1"/>
    <col min="10908" max="10908" width="10.5703125" style="3" customWidth="1"/>
    <col min="10909" max="10909" width="10.85546875" style="3" customWidth="1"/>
    <col min="10910" max="10910" width="12" style="3" bestFit="1" customWidth="1"/>
    <col min="10911" max="10912" width="11" style="3" bestFit="1" customWidth="1"/>
    <col min="10913" max="10913" width="11.140625" style="3" bestFit="1" customWidth="1"/>
    <col min="10914" max="10914" width="10.140625" style="3" bestFit="1" customWidth="1"/>
    <col min="10915" max="11153" width="9.140625" style="3"/>
    <col min="11154" max="11154" width="13.5703125" style="3" customWidth="1"/>
    <col min="11155" max="11155" width="9.7109375" style="3" customWidth="1"/>
    <col min="11156" max="11156" width="10.140625" style="3" customWidth="1"/>
    <col min="11157" max="11157" width="9.28515625" style="3" customWidth="1"/>
    <col min="11158" max="11158" width="10.5703125" style="3" customWidth="1"/>
    <col min="11159" max="11159" width="11.7109375" style="3" customWidth="1"/>
    <col min="11160" max="11160" width="1.140625" style="3" customWidth="1"/>
    <col min="11161" max="11161" width="9.28515625" style="3" customWidth="1"/>
    <col min="11162" max="11162" width="10.28515625" style="3" customWidth="1"/>
    <col min="11163" max="11163" width="8.85546875" style="3" customWidth="1"/>
    <col min="11164" max="11164" width="10.5703125" style="3" customWidth="1"/>
    <col min="11165" max="11165" width="10.85546875" style="3" customWidth="1"/>
    <col min="11166" max="11166" width="12" style="3" bestFit="1" customWidth="1"/>
    <col min="11167" max="11168" width="11" style="3" bestFit="1" customWidth="1"/>
    <col min="11169" max="11169" width="11.140625" style="3" bestFit="1" customWidth="1"/>
    <col min="11170" max="11170" width="10.140625" style="3" bestFit="1" customWidth="1"/>
    <col min="11171" max="11409" width="9.140625" style="3"/>
    <col min="11410" max="11410" width="13.5703125" style="3" customWidth="1"/>
    <col min="11411" max="11411" width="9.7109375" style="3" customWidth="1"/>
    <col min="11412" max="11412" width="10.140625" style="3" customWidth="1"/>
    <col min="11413" max="11413" width="9.28515625" style="3" customWidth="1"/>
    <col min="11414" max="11414" width="10.5703125" style="3" customWidth="1"/>
    <col min="11415" max="11415" width="11.7109375" style="3" customWidth="1"/>
    <col min="11416" max="11416" width="1.140625" style="3" customWidth="1"/>
    <col min="11417" max="11417" width="9.28515625" style="3" customWidth="1"/>
    <col min="11418" max="11418" width="10.28515625" style="3" customWidth="1"/>
    <col min="11419" max="11419" width="8.85546875" style="3" customWidth="1"/>
    <col min="11420" max="11420" width="10.5703125" style="3" customWidth="1"/>
    <col min="11421" max="11421" width="10.85546875" style="3" customWidth="1"/>
    <col min="11422" max="11422" width="12" style="3" bestFit="1" customWidth="1"/>
    <col min="11423" max="11424" width="11" style="3" bestFit="1" customWidth="1"/>
    <col min="11425" max="11425" width="11.140625" style="3" bestFit="1" customWidth="1"/>
    <col min="11426" max="11426" width="10.140625" style="3" bestFit="1" customWidth="1"/>
    <col min="11427" max="11665" width="9.140625" style="3"/>
    <col min="11666" max="11666" width="13.5703125" style="3" customWidth="1"/>
    <col min="11667" max="11667" width="9.7109375" style="3" customWidth="1"/>
    <col min="11668" max="11668" width="10.140625" style="3" customWidth="1"/>
    <col min="11669" max="11669" width="9.28515625" style="3" customWidth="1"/>
    <col min="11670" max="11670" width="10.5703125" style="3" customWidth="1"/>
    <col min="11671" max="11671" width="11.7109375" style="3" customWidth="1"/>
    <col min="11672" max="11672" width="1.140625" style="3" customWidth="1"/>
    <col min="11673" max="11673" width="9.28515625" style="3" customWidth="1"/>
    <col min="11674" max="11674" width="10.28515625" style="3" customWidth="1"/>
    <col min="11675" max="11675" width="8.85546875" style="3" customWidth="1"/>
    <col min="11676" max="11676" width="10.5703125" style="3" customWidth="1"/>
    <col min="11677" max="11677" width="10.85546875" style="3" customWidth="1"/>
    <col min="11678" max="11678" width="12" style="3" bestFit="1" customWidth="1"/>
    <col min="11679" max="11680" width="11" style="3" bestFit="1" customWidth="1"/>
    <col min="11681" max="11681" width="11.140625" style="3" bestFit="1" customWidth="1"/>
    <col min="11682" max="11682" width="10.140625" style="3" bestFit="1" customWidth="1"/>
    <col min="11683" max="11921" width="9.140625" style="3"/>
    <col min="11922" max="11922" width="13.5703125" style="3" customWidth="1"/>
    <col min="11923" max="11923" width="9.7109375" style="3" customWidth="1"/>
    <col min="11924" max="11924" width="10.140625" style="3" customWidth="1"/>
    <col min="11925" max="11925" width="9.28515625" style="3" customWidth="1"/>
    <col min="11926" max="11926" width="10.5703125" style="3" customWidth="1"/>
    <col min="11927" max="11927" width="11.7109375" style="3" customWidth="1"/>
    <col min="11928" max="11928" width="1.140625" style="3" customWidth="1"/>
    <col min="11929" max="11929" width="9.28515625" style="3" customWidth="1"/>
    <col min="11930" max="11930" width="10.28515625" style="3" customWidth="1"/>
    <col min="11931" max="11931" width="8.85546875" style="3" customWidth="1"/>
    <col min="11932" max="11932" width="10.5703125" style="3" customWidth="1"/>
    <col min="11933" max="11933" width="10.85546875" style="3" customWidth="1"/>
    <col min="11934" max="11934" width="12" style="3" bestFit="1" customWidth="1"/>
    <col min="11935" max="11936" width="11" style="3" bestFit="1" customWidth="1"/>
    <col min="11937" max="11937" width="11.140625" style="3" bestFit="1" customWidth="1"/>
    <col min="11938" max="11938" width="10.140625" style="3" bestFit="1" customWidth="1"/>
    <col min="11939" max="12177" width="9.140625" style="3"/>
    <col min="12178" max="12178" width="13.5703125" style="3" customWidth="1"/>
    <col min="12179" max="12179" width="9.7109375" style="3" customWidth="1"/>
    <col min="12180" max="12180" width="10.140625" style="3" customWidth="1"/>
    <col min="12181" max="12181" width="9.28515625" style="3" customWidth="1"/>
    <col min="12182" max="12182" width="10.5703125" style="3" customWidth="1"/>
    <col min="12183" max="12183" width="11.7109375" style="3" customWidth="1"/>
    <col min="12184" max="12184" width="1.140625" style="3" customWidth="1"/>
    <col min="12185" max="12185" width="9.28515625" style="3" customWidth="1"/>
    <col min="12186" max="12186" width="10.28515625" style="3" customWidth="1"/>
    <col min="12187" max="12187" width="8.85546875" style="3" customWidth="1"/>
    <col min="12188" max="12188" width="10.5703125" style="3" customWidth="1"/>
    <col min="12189" max="12189" width="10.85546875" style="3" customWidth="1"/>
    <col min="12190" max="12190" width="12" style="3" bestFit="1" customWidth="1"/>
    <col min="12191" max="12192" width="11" style="3" bestFit="1" customWidth="1"/>
    <col min="12193" max="12193" width="11.140625" style="3" bestFit="1" customWidth="1"/>
    <col min="12194" max="12194" width="10.140625" style="3" bestFit="1" customWidth="1"/>
    <col min="12195" max="12433" width="9.140625" style="3"/>
    <col min="12434" max="12434" width="13.5703125" style="3" customWidth="1"/>
    <col min="12435" max="12435" width="9.7109375" style="3" customWidth="1"/>
    <col min="12436" max="12436" width="10.140625" style="3" customWidth="1"/>
    <col min="12437" max="12437" width="9.28515625" style="3" customWidth="1"/>
    <col min="12438" max="12438" width="10.5703125" style="3" customWidth="1"/>
    <col min="12439" max="12439" width="11.7109375" style="3" customWidth="1"/>
    <col min="12440" max="12440" width="1.140625" style="3" customWidth="1"/>
    <col min="12441" max="12441" width="9.28515625" style="3" customWidth="1"/>
    <col min="12442" max="12442" width="10.28515625" style="3" customWidth="1"/>
    <col min="12443" max="12443" width="8.85546875" style="3" customWidth="1"/>
    <col min="12444" max="12444" width="10.5703125" style="3" customWidth="1"/>
    <col min="12445" max="12445" width="10.85546875" style="3" customWidth="1"/>
    <col min="12446" max="12446" width="12" style="3" bestFit="1" customWidth="1"/>
    <col min="12447" max="12448" width="11" style="3" bestFit="1" customWidth="1"/>
    <col min="12449" max="12449" width="11.140625" style="3" bestFit="1" customWidth="1"/>
    <col min="12450" max="12450" width="10.140625" style="3" bestFit="1" customWidth="1"/>
    <col min="12451" max="12689" width="9.140625" style="3"/>
    <col min="12690" max="12690" width="13.5703125" style="3" customWidth="1"/>
    <col min="12691" max="12691" width="9.7109375" style="3" customWidth="1"/>
    <col min="12692" max="12692" width="10.140625" style="3" customWidth="1"/>
    <col min="12693" max="12693" width="9.28515625" style="3" customWidth="1"/>
    <col min="12694" max="12694" width="10.5703125" style="3" customWidth="1"/>
    <col min="12695" max="12695" width="11.7109375" style="3" customWidth="1"/>
    <col min="12696" max="12696" width="1.140625" style="3" customWidth="1"/>
    <col min="12697" max="12697" width="9.28515625" style="3" customWidth="1"/>
    <col min="12698" max="12698" width="10.28515625" style="3" customWidth="1"/>
    <col min="12699" max="12699" width="8.85546875" style="3" customWidth="1"/>
    <col min="12700" max="12700" width="10.5703125" style="3" customWidth="1"/>
    <col min="12701" max="12701" width="10.85546875" style="3" customWidth="1"/>
    <col min="12702" max="12702" width="12" style="3" bestFit="1" customWidth="1"/>
    <col min="12703" max="12704" width="11" style="3" bestFit="1" customWidth="1"/>
    <col min="12705" max="12705" width="11.140625" style="3" bestFit="1" customWidth="1"/>
    <col min="12706" max="12706" width="10.140625" style="3" bestFit="1" customWidth="1"/>
    <col min="12707" max="12945" width="9.140625" style="3"/>
    <col min="12946" max="12946" width="13.5703125" style="3" customWidth="1"/>
    <col min="12947" max="12947" width="9.7109375" style="3" customWidth="1"/>
    <col min="12948" max="12948" width="10.140625" style="3" customWidth="1"/>
    <col min="12949" max="12949" width="9.28515625" style="3" customWidth="1"/>
    <col min="12950" max="12950" width="10.5703125" style="3" customWidth="1"/>
    <col min="12951" max="12951" width="11.7109375" style="3" customWidth="1"/>
    <col min="12952" max="12952" width="1.140625" style="3" customWidth="1"/>
    <col min="12953" max="12953" width="9.28515625" style="3" customWidth="1"/>
    <col min="12954" max="12954" width="10.28515625" style="3" customWidth="1"/>
    <col min="12955" max="12955" width="8.85546875" style="3" customWidth="1"/>
    <col min="12956" max="12956" width="10.5703125" style="3" customWidth="1"/>
    <col min="12957" max="12957" width="10.85546875" style="3" customWidth="1"/>
    <col min="12958" max="12958" width="12" style="3" bestFit="1" customWidth="1"/>
    <col min="12959" max="12960" width="11" style="3" bestFit="1" customWidth="1"/>
    <col min="12961" max="12961" width="11.140625" style="3" bestFit="1" customWidth="1"/>
    <col min="12962" max="12962" width="10.140625" style="3" bestFit="1" customWidth="1"/>
    <col min="12963" max="13201" width="9.140625" style="3"/>
    <col min="13202" max="13202" width="13.5703125" style="3" customWidth="1"/>
    <col min="13203" max="13203" width="9.7109375" style="3" customWidth="1"/>
    <col min="13204" max="13204" width="10.140625" style="3" customWidth="1"/>
    <col min="13205" max="13205" width="9.28515625" style="3" customWidth="1"/>
    <col min="13206" max="13206" width="10.5703125" style="3" customWidth="1"/>
    <col min="13207" max="13207" width="11.7109375" style="3" customWidth="1"/>
    <col min="13208" max="13208" width="1.140625" style="3" customWidth="1"/>
    <col min="13209" max="13209" width="9.28515625" style="3" customWidth="1"/>
    <col min="13210" max="13210" width="10.28515625" style="3" customWidth="1"/>
    <col min="13211" max="13211" width="8.85546875" style="3" customWidth="1"/>
    <col min="13212" max="13212" width="10.5703125" style="3" customWidth="1"/>
    <col min="13213" max="13213" width="10.85546875" style="3" customWidth="1"/>
    <col min="13214" max="13214" width="12" style="3" bestFit="1" customWidth="1"/>
    <col min="13215" max="13216" width="11" style="3" bestFit="1" customWidth="1"/>
    <col min="13217" max="13217" width="11.140625" style="3" bestFit="1" customWidth="1"/>
    <col min="13218" max="13218" width="10.140625" style="3" bestFit="1" customWidth="1"/>
    <col min="13219" max="13457" width="9.140625" style="3"/>
    <col min="13458" max="13458" width="13.5703125" style="3" customWidth="1"/>
    <col min="13459" max="13459" width="9.7109375" style="3" customWidth="1"/>
    <col min="13460" max="13460" width="10.140625" style="3" customWidth="1"/>
    <col min="13461" max="13461" width="9.28515625" style="3" customWidth="1"/>
    <col min="13462" max="13462" width="10.5703125" style="3" customWidth="1"/>
    <col min="13463" max="13463" width="11.7109375" style="3" customWidth="1"/>
    <col min="13464" max="13464" width="1.140625" style="3" customWidth="1"/>
    <col min="13465" max="13465" width="9.28515625" style="3" customWidth="1"/>
    <col min="13466" max="13466" width="10.28515625" style="3" customWidth="1"/>
    <col min="13467" max="13467" width="8.85546875" style="3" customWidth="1"/>
    <col min="13468" max="13468" width="10.5703125" style="3" customWidth="1"/>
    <col min="13469" max="13469" width="10.85546875" style="3" customWidth="1"/>
    <col min="13470" max="13470" width="12" style="3" bestFit="1" customWidth="1"/>
    <col min="13471" max="13472" width="11" style="3" bestFit="1" customWidth="1"/>
    <col min="13473" max="13473" width="11.140625" style="3" bestFit="1" customWidth="1"/>
    <col min="13474" max="13474" width="10.140625" style="3" bestFit="1" customWidth="1"/>
    <col min="13475" max="13713" width="9.140625" style="3"/>
    <col min="13714" max="13714" width="13.5703125" style="3" customWidth="1"/>
    <col min="13715" max="13715" width="9.7109375" style="3" customWidth="1"/>
    <col min="13716" max="13716" width="10.140625" style="3" customWidth="1"/>
    <col min="13717" max="13717" width="9.28515625" style="3" customWidth="1"/>
    <col min="13718" max="13718" width="10.5703125" style="3" customWidth="1"/>
    <col min="13719" max="13719" width="11.7109375" style="3" customWidth="1"/>
    <col min="13720" max="13720" width="1.140625" style="3" customWidth="1"/>
    <col min="13721" max="13721" width="9.28515625" style="3" customWidth="1"/>
    <col min="13722" max="13722" width="10.28515625" style="3" customWidth="1"/>
    <col min="13723" max="13723" width="8.85546875" style="3" customWidth="1"/>
    <col min="13724" max="13724" width="10.5703125" style="3" customWidth="1"/>
    <col min="13725" max="13725" width="10.85546875" style="3" customWidth="1"/>
    <col min="13726" max="13726" width="12" style="3" bestFit="1" customWidth="1"/>
    <col min="13727" max="13728" width="11" style="3" bestFit="1" customWidth="1"/>
    <col min="13729" max="13729" width="11.140625" style="3" bestFit="1" customWidth="1"/>
    <col min="13730" max="13730" width="10.140625" style="3" bestFit="1" customWidth="1"/>
    <col min="13731" max="13969" width="9.140625" style="3"/>
    <col min="13970" max="13970" width="13.5703125" style="3" customWidth="1"/>
    <col min="13971" max="13971" width="9.7109375" style="3" customWidth="1"/>
    <col min="13972" max="13972" width="10.140625" style="3" customWidth="1"/>
    <col min="13973" max="13973" width="9.28515625" style="3" customWidth="1"/>
    <col min="13974" max="13974" width="10.5703125" style="3" customWidth="1"/>
    <col min="13975" max="13975" width="11.7109375" style="3" customWidth="1"/>
    <col min="13976" max="13976" width="1.140625" style="3" customWidth="1"/>
    <col min="13977" max="13977" width="9.28515625" style="3" customWidth="1"/>
    <col min="13978" max="13978" width="10.28515625" style="3" customWidth="1"/>
    <col min="13979" max="13979" width="8.85546875" style="3" customWidth="1"/>
    <col min="13980" max="13980" width="10.5703125" style="3" customWidth="1"/>
    <col min="13981" max="13981" width="10.85546875" style="3" customWidth="1"/>
    <col min="13982" max="13982" width="12" style="3" bestFit="1" customWidth="1"/>
    <col min="13983" max="13984" width="11" style="3" bestFit="1" customWidth="1"/>
    <col min="13985" max="13985" width="11.140625" style="3" bestFit="1" customWidth="1"/>
    <col min="13986" max="13986" width="10.140625" style="3" bestFit="1" customWidth="1"/>
    <col min="13987" max="14225" width="9.140625" style="3"/>
    <col min="14226" max="14226" width="13.5703125" style="3" customWidth="1"/>
    <col min="14227" max="14227" width="9.7109375" style="3" customWidth="1"/>
    <col min="14228" max="14228" width="10.140625" style="3" customWidth="1"/>
    <col min="14229" max="14229" width="9.28515625" style="3" customWidth="1"/>
    <col min="14230" max="14230" width="10.5703125" style="3" customWidth="1"/>
    <col min="14231" max="14231" width="11.7109375" style="3" customWidth="1"/>
    <col min="14232" max="14232" width="1.140625" style="3" customWidth="1"/>
    <col min="14233" max="14233" width="9.28515625" style="3" customWidth="1"/>
    <col min="14234" max="14234" width="10.28515625" style="3" customWidth="1"/>
    <col min="14235" max="14235" width="8.85546875" style="3" customWidth="1"/>
    <col min="14236" max="14236" width="10.5703125" style="3" customWidth="1"/>
    <col min="14237" max="14237" width="10.85546875" style="3" customWidth="1"/>
    <col min="14238" max="14238" width="12" style="3" bestFit="1" customWidth="1"/>
    <col min="14239" max="14240" width="11" style="3" bestFit="1" customWidth="1"/>
    <col min="14241" max="14241" width="11.140625" style="3" bestFit="1" customWidth="1"/>
    <col min="14242" max="14242" width="10.140625" style="3" bestFit="1" customWidth="1"/>
    <col min="14243" max="14481" width="9.140625" style="3"/>
    <col min="14482" max="14482" width="13.5703125" style="3" customWidth="1"/>
    <col min="14483" max="14483" width="9.7109375" style="3" customWidth="1"/>
    <col min="14484" max="14484" width="10.140625" style="3" customWidth="1"/>
    <col min="14485" max="14485" width="9.28515625" style="3" customWidth="1"/>
    <col min="14486" max="14486" width="10.5703125" style="3" customWidth="1"/>
    <col min="14487" max="14487" width="11.7109375" style="3" customWidth="1"/>
    <col min="14488" max="14488" width="1.140625" style="3" customWidth="1"/>
    <col min="14489" max="14489" width="9.28515625" style="3" customWidth="1"/>
    <col min="14490" max="14490" width="10.28515625" style="3" customWidth="1"/>
    <col min="14491" max="14491" width="8.85546875" style="3" customWidth="1"/>
    <col min="14492" max="14492" width="10.5703125" style="3" customWidth="1"/>
    <col min="14493" max="14493" width="10.85546875" style="3" customWidth="1"/>
    <col min="14494" max="14494" width="12" style="3" bestFit="1" customWidth="1"/>
    <col min="14495" max="14496" width="11" style="3" bestFit="1" customWidth="1"/>
    <col min="14497" max="14497" width="11.140625" style="3" bestFit="1" customWidth="1"/>
    <col min="14498" max="14498" width="10.140625" style="3" bestFit="1" customWidth="1"/>
    <col min="14499" max="14737" width="9.140625" style="3"/>
    <col min="14738" max="14738" width="13.5703125" style="3" customWidth="1"/>
    <col min="14739" max="14739" width="9.7109375" style="3" customWidth="1"/>
    <col min="14740" max="14740" width="10.140625" style="3" customWidth="1"/>
    <col min="14741" max="14741" width="9.28515625" style="3" customWidth="1"/>
    <col min="14742" max="14742" width="10.5703125" style="3" customWidth="1"/>
    <col min="14743" max="14743" width="11.7109375" style="3" customWidth="1"/>
    <col min="14744" max="14744" width="1.140625" style="3" customWidth="1"/>
    <col min="14745" max="14745" width="9.28515625" style="3" customWidth="1"/>
    <col min="14746" max="14746" width="10.28515625" style="3" customWidth="1"/>
    <col min="14747" max="14747" width="8.85546875" style="3" customWidth="1"/>
    <col min="14748" max="14748" width="10.5703125" style="3" customWidth="1"/>
    <col min="14749" max="14749" width="10.85546875" style="3" customWidth="1"/>
    <col min="14750" max="14750" width="12" style="3" bestFit="1" customWidth="1"/>
    <col min="14751" max="14752" width="11" style="3" bestFit="1" customWidth="1"/>
    <col min="14753" max="14753" width="11.140625" style="3" bestFit="1" customWidth="1"/>
    <col min="14754" max="14754" width="10.140625" style="3" bestFit="1" customWidth="1"/>
    <col min="14755" max="14993" width="9.140625" style="3"/>
    <col min="14994" max="14994" width="13.5703125" style="3" customWidth="1"/>
    <col min="14995" max="14995" width="9.7109375" style="3" customWidth="1"/>
    <col min="14996" max="14996" width="10.140625" style="3" customWidth="1"/>
    <col min="14997" max="14997" width="9.28515625" style="3" customWidth="1"/>
    <col min="14998" max="14998" width="10.5703125" style="3" customWidth="1"/>
    <col min="14999" max="14999" width="11.7109375" style="3" customWidth="1"/>
    <col min="15000" max="15000" width="1.140625" style="3" customWidth="1"/>
    <col min="15001" max="15001" width="9.28515625" style="3" customWidth="1"/>
    <col min="15002" max="15002" width="10.28515625" style="3" customWidth="1"/>
    <col min="15003" max="15003" width="8.85546875" style="3" customWidth="1"/>
    <col min="15004" max="15004" width="10.5703125" style="3" customWidth="1"/>
    <col min="15005" max="15005" width="10.85546875" style="3" customWidth="1"/>
    <col min="15006" max="15006" width="12" style="3" bestFit="1" customWidth="1"/>
    <col min="15007" max="15008" width="11" style="3" bestFit="1" customWidth="1"/>
    <col min="15009" max="15009" width="11.140625" style="3" bestFit="1" customWidth="1"/>
    <col min="15010" max="15010" width="10.140625" style="3" bestFit="1" customWidth="1"/>
    <col min="15011" max="15249" width="9.140625" style="3"/>
    <col min="15250" max="15250" width="13.5703125" style="3" customWidth="1"/>
    <col min="15251" max="15251" width="9.7109375" style="3" customWidth="1"/>
    <col min="15252" max="15252" width="10.140625" style="3" customWidth="1"/>
    <col min="15253" max="15253" width="9.28515625" style="3" customWidth="1"/>
    <col min="15254" max="15254" width="10.5703125" style="3" customWidth="1"/>
    <col min="15255" max="15255" width="11.7109375" style="3" customWidth="1"/>
    <col min="15256" max="15256" width="1.140625" style="3" customWidth="1"/>
    <col min="15257" max="15257" width="9.28515625" style="3" customWidth="1"/>
    <col min="15258" max="15258" width="10.28515625" style="3" customWidth="1"/>
    <col min="15259" max="15259" width="8.85546875" style="3" customWidth="1"/>
    <col min="15260" max="15260" width="10.5703125" style="3" customWidth="1"/>
    <col min="15261" max="15261" width="10.85546875" style="3" customWidth="1"/>
    <col min="15262" max="15262" width="12" style="3" bestFit="1" customWidth="1"/>
    <col min="15263" max="15264" width="11" style="3" bestFit="1" customWidth="1"/>
    <col min="15265" max="15265" width="11.140625" style="3" bestFit="1" customWidth="1"/>
    <col min="15266" max="15266" width="10.140625" style="3" bestFit="1" customWidth="1"/>
    <col min="15267" max="15505" width="9.140625" style="3"/>
    <col min="15506" max="15506" width="13.5703125" style="3" customWidth="1"/>
    <col min="15507" max="15507" width="9.7109375" style="3" customWidth="1"/>
    <col min="15508" max="15508" width="10.140625" style="3" customWidth="1"/>
    <col min="15509" max="15509" width="9.28515625" style="3" customWidth="1"/>
    <col min="15510" max="15510" width="10.5703125" style="3" customWidth="1"/>
    <col min="15511" max="15511" width="11.7109375" style="3" customWidth="1"/>
    <col min="15512" max="15512" width="1.140625" style="3" customWidth="1"/>
    <col min="15513" max="15513" width="9.28515625" style="3" customWidth="1"/>
    <col min="15514" max="15514" width="10.28515625" style="3" customWidth="1"/>
    <col min="15515" max="15515" width="8.85546875" style="3" customWidth="1"/>
    <col min="15516" max="15516" width="10.5703125" style="3" customWidth="1"/>
    <col min="15517" max="15517" width="10.85546875" style="3" customWidth="1"/>
    <col min="15518" max="15518" width="12" style="3" bestFit="1" customWidth="1"/>
    <col min="15519" max="15520" width="11" style="3" bestFit="1" customWidth="1"/>
    <col min="15521" max="15521" width="11.140625" style="3" bestFit="1" customWidth="1"/>
    <col min="15522" max="15522" width="10.140625" style="3" bestFit="1" customWidth="1"/>
    <col min="15523" max="15761" width="9.140625" style="3"/>
    <col min="15762" max="15762" width="13.5703125" style="3" customWidth="1"/>
    <col min="15763" max="15763" width="9.7109375" style="3" customWidth="1"/>
    <col min="15764" max="15764" width="10.140625" style="3" customWidth="1"/>
    <col min="15765" max="15765" width="9.28515625" style="3" customWidth="1"/>
    <col min="15766" max="15766" width="10.5703125" style="3" customWidth="1"/>
    <col min="15767" max="15767" width="11.7109375" style="3" customWidth="1"/>
    <col min="15768" max="15768" width="1.140625" style="3" customWidth="1"/>
    <col min="15769" max="15769" width="9.28515625" style="3" customWidth="1"/>
    <col min="15770" max="15770" width="10.28515625" style="3" customWidth="1"/>
    <col min="15771" max="15771" width="8.85546875" style="3" customWidth="1"/>
    <col min="15772" max="15772" width="10.5703125" style="3" customWidth="1"/>
    <col min="15773" max="15773" width="10.85546875" style="3" customWidth="1"/>
    <col min="15774" max="15774" width="12" style="3" bestFit="1" customWidth="1"/>
    <col min="15775" max="15776" width="11" style="3" bestFit="1" customWidth="1"/>
    <col min="15777" max="15777" width="11.140625" style="3" bestFit="1" customWidth="1"/>
    <col min="15778" max="15778" width="10.140625" style="3" bestFit="1" customWidth="1"/>
    <col min="15779" max="16017" width="9.140625" style="3"/>
    <col min="16018" max="16018" width="13.5703125" style="3" customWidth="1"/>
    <col min="16019" max="16019" width="9.7109375" style="3" customWidth="1"/>
    <col min="16020" max="16020" width="10.140625" style="3" customWidth="1"/>
    <col min="16021" max="16021" width="9.28515625" style="3" customWidth="1"/>
    <col min="16022" max="16022" width="10.5703125" style="3" customWidth="1"/>
    <col min="16023" max="16023" width="11.7109375" style="3" customWidth="1"/>
    <col min="16024" max="16024" width="1.140625" style="3" customWidth="1"/>
    <col min="16025" max="16025" width="9.28515625" style="3" customWidth="1"/>
    <col min="16026" max="16026" width="10.28515625" style="3" customWidth="1"/>
    <col min="16027" max="16027" width="8.85546875" style="3" customWidth="1"/>
    <col min="16028" max="16028" width="10.5703125" style="3" customWidth="1"/>
    <col min="16029" max="16029" width="10.85546875" style="3" customWidth="1"/>
    <col min="16030" max="16030" width="12" style="3" bestFit="1" customWidth="1"/>
    <col min="16031" max="16032" width="11" style="3" bestFit="1" customWidth="1"/>
    <col min="16033" max="16033" width="11.140625" style="3" bestFit="1" customWidth="1"/>
    <col min="16034" max="16034" width="10.140625" style="3" bestFit="1" customWidth="1"/>
    <col min="16035" max="16332" width="9.140625" style="3"/>
    <col min="16333" max="16362" width="9.140625" style="3" customWidth="1"/>
    <col min="16363" max="16384" width="9.140625" style="3"/>
  </cols>
  <sheetData>
    <row r="1" spans="1:130" ht="12.75" x14ac:dyDescent="0.2">
      <c r="A1" s="94" t="s">
        <v>126</v>
      </c>
      <c r="B1" s="95"/>
      <c r="C1" s="95"/>
      <c r="D1" s="95"/>
      <c r="E1" s="95"/>
      <c r="F1" s="95"/>
      <c r="G1" s="161"/>
      <c r="H1" s="97"/>
      <c r="I1" s="97"/>
      <c r="J1" s="97"/>
      <c r="K1" s="97"/>
      <c r="L1" s="9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x14ac:dyDescent="0.2">
      <c r="A2" s="97"/>
      <c r="B2" s="95"/>
      <c r="C2" s="95"/>
      <c r="D2" s="95"/>
      <c r="E2" s="95"/>
      <c r="F2" s="95"/>
      <c r="G2" s="161"/>
      <c r="H2" s="97"/>
      <c r="I2" s="97"/>
      <c r="J2" s="97"/>
      <c r="K2" s="97"/>
      <c r="L2" s="9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x14ac:dyDescent="0.2">
      <c r="A3" s="4"/>
      <c r="B3" s="155" t="s">
        <v>120</v>
      </c>
      <c r="C3" s="155"/>
      <c r="D3" s="155"/>
      <c r="E3" s="155"/>
      <c r="F3" s="155"/>
      <c r="G3" s="162"/>
      <c r="H3" s="156" t="s">
        <v>0</v>
      </c>
      <c r="I3" s="156"/>
      <c r="J3" s="156"/>
      <c r="K3" s="156"/>
      <c r="L3" s="156"/>
    </row>
    <row r="4" spans="1:130" x14ac:dyDescent="0.2">
      <c r="A4" s="4"/>
      <c r="B4" s="23"/>
      <c r="C4" s="23"/>
      <c r="D4" s="23"/>
      <c r="E4" s="23"/>
      <c r="F4" s="23"/>
      <c r="G4" s="162"/>
      <c r="H4" s="5"/>
      <c r="I4" s="5"/>
      <c r="J4" s="5"/>
      <c r="K4" s="5"/>
      <c r="L4" s="5"/>
    </row>
    <row r="5" spans="1:130" s="7" customFormat="1" ht="27" customHeight="1" x14ac:dyDescent="0.25">
      <c r="A5" s="8" t="s">
        <v>35</v>
      </c>
      <c r="B5" s="24" t="s">
        <v>101</v>
      </c>
      <c r="C5" s="24" t="s">
        <v>102</v>
      </c>
      <c r="D5" s="24" t="s">
        <v>103</v>
      </c>
      <c r="E5" s="24" t="s">
        <v>104</v>
      </c>
      <c r="F5" s="24" t="s">
        <v>105</v>
      </c>
      <c r="G5" s="163"/>
      <c r="H5" s="9" t="s">
        <v>101</v>
      </c>
      <c r="I5" s="9" t="s">
        <v>102</v>
      </c>
      <c r="J5" s="9" t="s">
        <v>103</v>
      </c>
      <c r="K5" s="9" t="s">
        <v>104</v>
      </c>
      <c r="L5" s="9" t="s">
        <v>105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</row>
    <row r="6" spans="1:130" ht="9.9499999999999993" customHeight="1" x14ac:dyDescent="0.2">
      <c r="A6" s="98"/>
      <c r="B6" s="99"/>
      <c r="C6" s="99"/>
      <c r="D6" s="99"/>
      <c r="E6" s="99"/>
      <c r="F6" s="99"/>
      <c r="G6" s="164"/>
      <c r="H6" s="101"/>
      <c r="I6" s="101"/>
      <c r="J6" s="102"/>
      <c r="K6" s="101"/>
      <c r="L6" s="101"/>
    </row>
    <row r="7" spans="1:130" ht="15" customHeight="1" x14ac:dyDescent="0.2">
      <c r="A7" s="103" t="s">
        <v>117</v>
      </c>
      <c r="B7" s="107">
        <v>983826.76591900003</v>
      </c>
      <c r="C7" s="107">
        <v>799197.14916999999</v>
      </c>
      <c r="D7" s="107">
        <v>800481.31974299997</v>
      </c>
      <c r="E7" s="104">
        <v>1784308.0856620001</v>
      </c>
      <c r="F7" s="104">
        <v>183345.446176</v>
      </c>
      <c r="G7" s="165"/>
      <c r="H7" s="106">
        <v>-1.1300841656058935</v>
      </c>
      <c r="I7" s="106">
        <v>-2.9492394893873231</v>
      </c>
      <c r="J7" s="106">
        <v>-5.7604037132780617</v>
      </c>
      <c r="K7" s="106">
        <v>-3.2624128809333186</v>
      </c>
      <c r="L7" s="106">
        <v>25.871245403833896</v>
      </c>
    </row>
    <row r="8" spans="1:130" ht="15" customHeight="1" x14ac:dyDescent="0.2">
      <c r="A8" s="103" t="s">
        <v>118</v>
      </c>
      <c r="B8" s="107">
        <v>1241022.092831</v>
      </c>
      <c r="C8" s="107">
        <v>1012000.92299</v>
      </c>
      <c r="D8" s="107">
        <v>987343.97411299997</v>
      </c>
      <c r="E8" s="107">
        <v>2228366.0669439998</v>
      </c>
      <c r="F8" s="107">
        <v>253678.11871800001</v>
      </c>
      <c r="G8" s="165"/>
      <c r="H8" s="106">
        <v>26.142338856958407</v>
      </c>
      <c r="I8" s="106">
        <v>26.627193808311965</v>
      </c>
      <c r="J8" s="106">
        <v>23.343787014292044</v>
      </c>
      <c r="K8" s="106">
        <v>24.886844645847642</v>
      </c>
      <c r="L8" s="106">
        <v>38.360741435860383</v>
      </c>
    </row>
    <row r="9" spans="1:130" ht="15" customHeight="1" x14ac:dyDescent="0.2">
      <c r="A9" s="103" t="s">
        <v>132</v>
      </c>
      <c r="B9" s="107">
        <v>1550009.2746339999</v>
      </c>
      <c r="C9" s="107">
        <v>1222034.02627</v>
      </c>
      <c r="D9" s="107">
        <v>1293811.392156</v>
      </c>
      <c r="E9" s="107">
        <v>2843820.6667900002</v>
      </c>
      <c r="F9" s="107">
        <v>256197.88247800001</v>
      </c>
      <c r="G9" s="107">
        <f>SUM(G53:G62)</f>
        <v>0</v>
      </c>
      <c r="H9" s="106">
        <v>24.897798644192001</v>
      </c>
      <c r="I9" s="106">
        <v>20.754240288580792</v>
      </c>
      <c r="J9" s="106">
        <v>31.039579526306539</v>
      </c>
      <c r="K9" s="106">
        <v>27.619097641799939</v>
      </c>
      <c r="L9" s="106">
        <v>0.99329172446327441</v>
      </c>
    </row>
    <row r="10" spans="1:130" ht="15" customHeight="1" x14ac:dyDescent="0.2">
      <c r="A10" s="103">
        <v>2023</v>
      </c>
      <c r="B10" s="107">
        <v>1426198.7043580001</v>
      </c>
      <c r="C10" s="107">
        <v>1111064.724832</v>
      </c>
      <c r="D10" s="107">
        <v>1211044.0406490001</v>
      </c>
      <c r="E10" s="107">
        <v>2637242.7450069999</v>
      </c>
      <c r="F10" s="107">
        <v>215154.66370899999</v>
      </c>
      <c r="G10" s="107">
        <f>SUM(G54:G63)</f>
        <v>0</v>
      </c>
      <c r="H10" s="106">
        <v>-7.987730931818775</v>
      </c>
      <c r="I10" s="106">
        <v>-9.0807047146396016</v>
      </c>
      <c r="J10" s="106">
        <v>-6.3971728807455372</v>
      </c>
      <c r="K10" s="106">
        <v>-7.2640980563720907</v>
      </c>
      <c r="L10" s="106">
        <v>-16.020124121253986</v>
      </c>
    </row>
    <row r="11" spans="1:130" ht="15" customHeight="1" x14ac:dyDescent="0.2">
      <c r="A11" s="103">
        <v>2024</v>
      </c>
      <c r="B11" s="107">
        <v>1509290.5540149999</v>
      </c>
      <c r="C11" s="107">
        <v>1216059.5722310001</v>
      </c>
      <c r="D11" s="107">
        <v>1370237.479546</v>
      </c>
      <c r="E11" s="107">
        <v>2879528.0335610001</v>
      </c>
      <c r="F11" s="107">
        <v>139053.07446900001</v>
      </c>
      <c r="G11" s="107"/>
      <c r="H11" s="106">
        <v>5.8261060960929312</v>
      </c>
      <c r="I11" s="106">
        <v>9.4499307783240116</v>
      </c>
      <c r="J11" s="106">
        <v>13.145140354407591</v>
      </c>
      <c r="K11" s="106">
        <v>9.1870681609689022</v>
      </c>
      <c r="L11" s="106">
        <v>-35.370643577091386</v>
      </c>
    </row>
    <row r="12" spans="1:130" ht="15" hidden="1" customHeight="1" x14ac:dyDescent="0.2">
      <c r="A12" s="103"/>
      <c r="B12" s="107">
        <f>SUM(B54:B63)</f>
        <v>1186147.8110749999</v>
      </c>
      <c r="C12" s="107">
        <f t="shared" ref="C12:F12" si="0">SUM(C54:C63)</f>
        <v>918261.68272799999</v>
      </c>
      <c r="D12" s="107">
        <f t="shared" si="0"/>
        <v>994912.45012399997</v>
      </c>
      <c r="E12" s="107">
        <f t="shared" si="0"/>
        <v>2181060.2611990003</v>
      </c>
      <c r="F12" s="107">
        <f t="shared" si="0"/>
        <v>191235.36095100007</v>
      </c>
      <c r="G12" s="107"/>
      <c r="H12" s="106"/>
      <c r="I12" s="106"/>
      <c r="J12" s="106"/>
      <c r="K12" s="106"/>
      <c r="L12" s="106"/>
    </row>
    <row r="13" spans="1:130" ht="15" customHeight="1" x14ac:dyDescent="0.2">
      <c r="A13" s="103" t="s">
        <v>178</v>
      </c>
      <c r="B13" s="107">
        <f>SUM(B68:B77)</f>
        <v>1244582.554308</v>
      </c>
      <c r="C13" s="107">
        <f t="shared" ref="C13:F13" si="1">SUM(C68:C77)</f>
        <v>1000830.312424</v>
      </c>
      <c r="D13" s="107">
        <f t="shared" si="1"/>
        <v>1139624.869989</v>
      </c>
      <c r="E13" s="107">
        <f t="shared" si="1"/>
        <v>2384207.4242969998</v>
      </c>
      <c r="F13" s="107">
        <f t="shared" si="1"/>
        <v>104957.68431900001</v>
      </c>
      <c r="G13" s="107"/>
      <c r="H13" s="106">
        <f>(B13/B12-1)*100</f>
        <v>4.9264301369018382</v>
      </c>
      <c r="I13" s="106">
        <f t="shared" ref="I13:L13" si="2">(C13/C12-1)*100</f>
        <v>8.9918409151847243</v>
      </c>
      <c r="J13" s="106">
        <f t="shared" si="2"/>
        <v>14.545241628744709</v>
      </c>
      <c r="K13" s="106">
        <f t="shared" si="2"/>
        <v>9.3141471930868533</v>
      </c>
      <c r="L13" s="106">
        <f t="shared" si="2"/>
        <v>-45.115964015727641</v>
      </c>
    </row>
    <row r="14" spans="1:130" ht="15" customHeight="1" x14ac:dyDescent="0.2">
      <c r="A14" s="103" t="s">
        <v>179</v>
      </c>
      <c r="B14" s="107">
        <f>SUM(B82:B91)</f>
        <v>1318755.19896</v>
      </c>
      <c r="C14" s="107">
        <f t="shared" ref="C14:F14" si="3">SUM(C82:C91)</f>
        <v>1020311.865034</v>
      </c>
      <c r="D14" s="107">
        <f t="shared" si="3"/>
        <v>1193736.5259190002</v>
      </c>
      <c r="E14" s="107">
        <f t="shared" si="3"/>
        <v>2512491.7248789999</v>
      </c>
      <c r="F14" s="107">
        <f t="shared" si="3"/>
        <v>125018.673041</v>
      </c>
      <c r="G14" s="107"/>
      <c r="H14" s="106">
        <f>(B14/B13-1)*100</f>
        <v>5.9596403947057341</v>
      </c>
      <c r="I14" s="106">
        <f t="shared" ref="I14:L14" si="4">(C14/C13-1)*100</f>
        <v>1.9465390254633563</v>
      </c>
      <c r="J14" s="106">
        <f t="shared" si="4"/>
        <v>4.7481989341389585</v>
      </c>
      <c r="K14" s="106">
        <f t="shared" si="4"/>
        <v>5.380584729108695</v>
      </c>
      <c r="L14" s="106">
        <f t="shared" si="4"/>
        <v>19.113406371493703</v>
      </c>
    </row>
    <row r="15" spans="1:130" ht="9.9499999999999993" customHeight="1" x14ac:dyDescent="0.2">
      <c r="A15" s="103"/>
      <c r="B15" s="104"/>
      <c r="C15" s="104"/>
      <c r="D15" s="104"/>
      <c r="E15" s="104"/>
      <c r="F15" s="104"/>
      <c r="G15" s="165"/>
      <c r="H15" s="106"/>
      <c r="I15" s="106"/>
      <c r="J15" s="106"/>
      <c r="K15" s="106"/>
      <c r="L15" s="106"/>
    </row>
    <row r="16" spans="1:130" ht="15" customHeight="1" x14ac:dyDescent="0.2">
      <c r="A16" s="30">
        <v>2022</v>
      </c>
      <c r="B16" s="31"/>
      <c r="C16" s="31"/>
      <c r="D16" s="31"/>
      <c r="E16" s="31"/>
      <c r="F16" s="31"/>
      <c r="G16" s="166"/>
      <c r="H16" s="32"/>
      <c r="I16" s="32"/>
      <c r="J16" s="32"/>
      <c r="K16" s="32"/>
      <c r="L16" s="32"/>
    </row>
    <row r="17" spans="1:12" ht="15" customHeight="1" x14ac:dyDescent="0.2">
      <c r="A17" s="100" t="s">
        <v>36</v>
      </c>
      <c r="B17" s="108">
        <v>344289.86149699998</v>
      </c>
      <c r="C17" s="108">
        <v>282219.87445299997</v>
      </c>
      <c r="D17" s="108">
        <v>280655.824027</v>
      </c>
      <c r="E17" s="108">
        <v>624945.68552399997</v>
      </c>
      <c r="F17" s="108">
        <v>63634.037469999981</v>
      </c>
      <c r="G17" s="165"/>
      <c r="H17" s="106">
        <v>21.782330028186632</v>
      </c>
      <c r="I17" s="106">
        <v>22.011861333686518</v>
      </c>
      <c r="J17" s="106">
        <v>25.514151315780403</v>
      </c>
      <c r="K17" s="106">
        <v>23.430424686930316</v>
      </c>
      <c r="L17" s="106">
        <v>7.6640027392908259</v>
      </c>
    </row>
    <row r="18" spans="1:12" ht="15" customHeight="1" x14ac:dyDescent="0.2">
      <c r="A18" s="100" t="s">
        <v>37</v>
      </c>
      <c r="B18" s="108">
        <v>392347.97983700002</v>
      </c>
      <c r="C18" s="108">
        <v>310278.258134</v>
      </c>
      <c r="D18" s="108">
        <v>332992.31774900004</v>
      </c>
      <c r="E18" s="108">
        <v>725340.29758600006</v>
      </c>
      <c r="F18" s="108">
        <v>59355.662087999983</v>
      </c>
      <c r="G18" s="165"/>
      <c r="H18" s="106">
        <v>29.344659873293725</v>
      </c>
      <c r="I18" s="106">
        <v>24.830338585753438</v>
      </c>
      <c r="J18" s="106">
        <v>34.791718223101078</v>
      </c>
      <c r="K18" s="106">
        <v>31.789623735042756</v>
      </c>
      <c r="L18" s="106">
        <v>5.4402823553297726</v>
      </c>
    </row>
    <row r="19" spans="1:12" ht="15" customHeight="1" x14ac:dyDescent="0.2">
      <c r="A19" s="100" t="s">
        <v>38</v>
      </c>
      <c r="B19" s="108">
        <v>420094.02080300008</v>
      </c>
      <c r="C19" s="108">
        <v>319466.80783900002</v>
      </c>
      <c r="D19" s="108">
        <v>355128.46879700001</v>
      </c>
      <c r="E19" s="108">
        <v>775222.48960000009</v>
      </c>
      <c r="F19" s="108">
        <v>64965.552006000071</v>
      </c>
      <c r="G19" s="165"/>
      <c r="H19" s="106">
        <v>38.468368424574415</v>
      </c>
      <c r="I19" s="106">
        <v>31.314921421889675</v>
      </c>
      <c r="J19" s="106">
        <v>46.469291600993628</v>
      </c>
      <c r="K19" s="106">
        <v>42.02230104428282</v>
      </c>
      <c r="L19" s="106">
        <v>6.628617960118623</v>
      </c>
    </row>
    <row r="20" spans="1:12" ht="15" customHeight="1" x14ac:dyDescent="0.2">
      <c r="A20" s="100" t="s">
        <v>39</v>
      </c>
      <c r="B20" s="108">
        <v>393277.41249699995</v>
      </c>
      <c r="C20" s="108">
        <v>310069.08584399999</v>
      </c>
      <c r="D20" s="108">
        <v>325034.78158300003</v>
      </c>
      <c r="E20" s="108">
        <v>718312.19408000004</v>
      </c>
      <c r="F20" s="108">
        <v>68242.630913999921</v>
      </c>
      <c r="G20" s="165"/>
      <c r="H20" s="106">
        <v>11.856400017796263</v>
      </c>
      <c r="I20" s="106">
        <v>7.3450440655738651</v>
      </c>
      <c r="J20" s="106">
        <v>18.523056978578165</v>
      </c>
      <c r="K20" s="106">
        <v>14.777722250821142</v>
      </c>
      <c r="L20" s="106">
        <v>-11.778500331394573</v>
      </c>
    </row>
    <row r="21" spans="1:12" ht="9.9499999999999993" customHeight="1" x14ac:dyDescent="0.2">
      <c r="A21" s="105"/>
      <c r="B21" s="108"/>
      <c r="C21" s="108"/>
      <c r="D21" s="108"/>
      <c r="E21" s="108"/>
      <c r="F21" s="108"/>
      <c r="G21" s="165"/>
      <c r="H21" s="106"/>
      <c r="I21" s="106"/>
      <c r="J21" s="106"/>
      <c r="K21" s="106"/>
      <c r="L21" s="106"/>
    </row>
    <row r="22" spans="1:12" ht="15" customHeight="1" x14ac:dyDescent="0.2">
      <c r="A22" s="30">
        <v>2023</v>
      </c>
      <c r="B22" s="31"/>
      <c r="C22" s="31"/>
      <c r="D22" s="31"/>
      <c r="E22" s="31"/>
      <c r="F22" s="31"/>
      <c r="G22" s="166"/>
      <c r="H22" s="32"/>
      <c r="I22" s="32"/>
      <c r="J22" s="32"/>
      <c r="K22" s="32"/>
      <c r="L22" s="32"/>
    </row>
    <row r="23" spans="1:12" ht="15" customHeight="1" x14ac:dyDescent="0.2">
      <c r="A23" s="105" t="s">
        <v>36</v>
      </c>
      <c r="B23" s="108">
        <v>355092.46169999999</v>
      </c>
      <c r="C23" s="108">
        <v>276446.49450500001</v>
      </c>
      <c r="D23" s="108">
        <v>291679.941781</v>
      </c>
      <c r="E23" s="108">
        <v>646772.4034810001</v>
      </c>
      <c r="F23" s="108">
        <v>63412.519918999998</v>
      </c>
      <c r="G23" s="165"/>
      <c r="H23" s="106">
        <v>3.1376469106669114</v>
      </c>
      <c r="I23" s="106">
        <v>-2.0457028262768358</v>
      </c>
      <c r="J23" s="106">
        <v>3.9279846738329045</v>
      </c>
      <c r="K23" s="106">
        <v>3.4925783892241804</v>
      </c>
      <c r="L23" s="106">
        <v>-0.34811173360548781</v>
      </c>
    </row>
    <row r="24" spans="1:12" ht="15" customHeight="1" x14ac:dyDescent="0.2">
      <c r="A24" s="105" t="s">
        <v>37</v>
      </c>
      <c r="B24" s="108">
        <v>348623.39007900003</v>
      </c>
      <c r="C24" s="108">
        <v>267559.95858600002</v>
      </c>
      <c r="D24" s="108">
        <v>292800.07012699998</v>
      </c>
      <c r="E24" s="108">
        <v>641423.46020600002</v>
      </c>
      <c r="F24" s="108">
        <v>55823.31995200002</v>
      </c>
      <c r="G24" s="165"/>
      <c r="H24" s="106">
        <v>-11.144339210352316</v>
      </c>
      <c r="I24" s="106">
        <v>-13.76773861143413</v>
      </c>
      <c r="J24" s="106">
        <v>-12.070022483910817</v>
      </c>
      <c r="K24" s="106">
        <v>-11.569305836072127</v>
      </c>
      <c r="L24" s="106">
        <v>-5.9511460435955632</v>
      </c>
    </row>
    <row r="25" spans="1:12" ht="15" customHeight="1" x14ac:dyDescent="0.2">
      <c r="A25" s="105" t="s">
        <v>38</v>
      </c>
      <c r="B25" s="108">
        <v>356280.26074</v>
      </c>
      <c r="C25" s="108">
        <v>277863.11764399998</v>
      </c>
      <c r="D25" s="108">
        <v>297245.16094800003</v>
      </c>
      <c r="E25" s="108">
        <v>653525.42168799997</v>
      </c>
      <c r="F25" s="108">
        <v>59035.099792000008</v>
      </c>
      <c r="G25" s="165"/>
      <c r="H25" s="106">
        <v>-15.190351898134979</v>
      </c>
      <c r="I25" s="106">
        <v>-13.022852194387225</v>
      </c>
      <c r="J25" s="106">
        <v>-16.299258700683744</v>
      </c>
      <c r="K25" s="106">
        <v>-15.698340740191046</v>
      </c>
      <c r="L25" s="106">
        <v>-9.128610518775151</v>
      </c>
    </row>
    <row r="26" spans="1:12" ht="15" customHeight="1" x14ac:dyDescent="0.2">
      <c r="A26" s="105" t="s">
        <v>39</v>
      </c>
      <c r="B26" s="108">
        <v>366202.591839</v>
      </c>
      <c r="C26" s="108">
        <v>289195.15409700002</v>
      </c>
      <c r="D26" s="108">
        <v>329318.86779300001</v>
      </c>
      <c r="E26" s="108">
        <v>695521.45963200007</v>
      </c>
      <c r="F26" s="108">
        <v>36883.724045999988</v>
      </c>
      <c r="G26" s="165"/>
      <c r="H26" s="106">
        <v>-6.8844077482345849</v>
      </c>
      <c r="I26" s="106">
        <v>-6.7320260870836783</v>
      </c>
      <c r="J26" s="106">
        <v>1.3180393154035444</v>
      </c>
      <c r="K26" s="106">
        <v>-3.1728174233753466</v>
      </c>
      <c r="L26" s="106">
        <v>-45.952077825836987</v>
      </c>
    </row>
    <row r="27" spans="1:12" ht="9.9499999999999993" customHeight="1" x14ac:dyDescent="0.2">
      <c r="A27" s="100"/>
      <c r="B27" s="108"/>
      <c r="C27" s="108"/>
      <c r="D27" s="108"/>
      <c r="E27" s="108"/>
      <c r="F27" s="108"/>
      <c r="G27" s="165"/>
      <c r="H27" s="105"/>
      <c r="I27" s="105"/>
      <c r="J27" s="105"/>
      <c r="K27" s="105"/>
      <c r="L27" s="105"/>
    </row>
    <row r="28" spans="1:12" ht="15" customHeight="1" x14ac:dyDescent="0.2">
      <c r="A28" s="30">
        <v>2024</v>
      </c>
      <c r="B28" s="31"/>
      <c r="C28" s="31"/>
      <c r="D28" s="31"/>
      <c r="E28" s="31"/>
      <c r="F28" s="31"/>
      <c r="G28" s="166"/>
      <c r="H28" s="32"/>
      <c r="I28" s="32"/>
      <c r="J28" s="32"/>
      <c r="K28" s="32"/>
      <c r="L28" s="32"/>
    </row>
    <row r="29" spans="1:12" ht="15" customHeight="1" x14ac:dyDescent="0.2">
      <c r="A29" s="105" t="s">
        <v>36</v>
      </c>
      <c r="B29" s="109">
        <v>362793.79156899999</v>
      </c>
      <c r="C29" s="109">
        <v>291017.62182200002</v>
      </c>
      <c r="D29" s="109">
        <v>328199.49640200002</v>
      </c>
      <c r="E29" s="109">
        <v>690993.28797099995</v>
      </c>
      <c r="F29" s="109">
        <v>34594.295167000004</v>
      </c>
      <c r="G29" s="22"/>
      <c r="H29" s="106">
        <v>2.168823813417498</v>
      </c>
      <c r="I29" s="106">
        <v>5.2708670960327417</v>
      </c>
      <c r="J29" s="106">
        <v>12.520420292876958</v>
      </c>
      <c r="K29" s="106">
        <v>6.8371631584771082</v>
      </c>
      <c r="L29" s="106">
        <v>-45.445638793113666</v>
      </c>
    </row>
    <row r="30" spans="1:12" ht="15" customHeight="1" x14ac:dyDescent="0.2">
      <c r="A30" s="105" t="s">
        <v>37</v>
      </c>
      <c r="B30" s="109">
        <v>369337.93617100001</v>
      </c>
      <c r="C30" s="109">
        <v>298560.81152300001</v>
      </c>
      <c r="D30" s="109">
        <v>336910.54232299997</v>
      </c>
      <c r="E30" s="109">
        <v>706248.47849400004</v>
      </c>
      <c r="F30" s="109">
        <v>32427.393848000007</v>
      </c>
      <c r="G30" s="109"/>
      <c r="H30" s="106">
        <v>5.9418119040452053</v>
      </c>
      <c r="I30" s="106">
        <v>11.586506852831489</v>
      </c>
      <c r="J30" s="106">
        <v>15.065048371357076</v>
      </c>
      <c r="K30" s="106">
        <v>10.106430822966901</v>
      </c>
      <c r="L30" s="106">
        <v>-41.910667663831397</v>
      </c>
    </row>
    <row r="31" spans="1:12" ht="15" customHeight="1" x14ac:dyDescent="0.2">
      <c r="A31" s="105" t="s">
        <v>38</v>
      </c>
      <c r="B31" s="109">
        <v>384227.161257</v>
      </c>
      <c r="C31" s="109">
        <v>311723.807791</v>
      </c>
      <c r="D31" s="109">
        <v>358245.426722</v>
      </c>
      <c r="E31" s="109">
        <v>742472.58797900006</v>
      </c>
      <c r="F31" s="109">
        <v>25981.734534999996</v>
      </c>
      <c r="G31" s="109"/>
      <c r="H31" s="106">
        <v>7.8440777097652914</v>
      </c>
      <c r="I31" s="106">
        <v>12.186104594990743</v>
      </c>
      <c r="J31" s="106">
        <v>20.52187008846591</v>
      </c>
      <c r="K31" s="106">
        <v>13.610360567345218</v>
      </c>
      <c r="L31" s="106">
        <v>-55.989344260377038</v>
      </c>
    </row>
    <row r="32" spans="1:12" ht="15" customHeight="1" x14ac:dyDescent="0.2">
      <c r="A32" s="105" t="s">
        <v>39</v>
      </c>
      <c r="B32" s="109">
        <v>392931.665018</v>
      </c>
      <c r="C32" s="109">
        <v>314757.33109500003</v>
      </c>
      <c r="D32" s="109">
        <v>346882.01409900002</v>
      </c>
      <c r="E32" s="109">
        <v>739813.67911699996</v>
      </c>
      <c r="F32" s="109">
        <v>46049.650918999992</v>
      </c>
      <c r="G32" s="109"/>
      <c r="H32" s="106">
        <v>7.2989852542472891</v>
      </c>
      <c r="I32" s="106">
        <v>8.8390751490345192</v>
      </c>
      <c r="J32" s="106">
        <v>5.3331734144791474</v>
      </c>
      <c r="K32" s="106">
        <v>6.368203147669214</v>
      </c>
      <c r="L32" s="106">
        <v>24.850871516034026</v>
      </c>
    </row>
    <row r="33" spans="1:12" ht="9.75" customHeight="1" x14ac:dyDescent="0.2">
      <c r="A33" s="105"/>
      <c r="B33" s="109"/>
      <c r="C33" s="109"/>
      <c r="D33" s="109"/>
      <c r="E33" s="109"/>
      <c r="F33" s="109"/>
      <c r="G33" s="109"/>
      <c r="H33" s="106"/>
      <c r="I33" s="106"/>
      <c r="J33" s="106"/>
      <c r="K33" s="106"/>
      <c r="L33" s="106"/>
    </row>
    <row r="34" spans="1:12" ht="15" customHeight="1" x14ac:dyDescent="0.2">
      <c r="A34" s="30">
        <v>2025</v>
      </c>
      <c r="B34" s="31"/>
      <c r="C34" s="31"/>
      <c r="D34" s="31"/>
      <c r="E34" s="31"/>
      <c r="F34" s="31"/>
      <c r="G34" s="166"/>
      <c r="H34" s="32"/>
      <c r="I34" s="32"/>
      <c r="J34" s="32"/>
      <c r="K34" s="32"/>
      <c r="L34" s="32"/>
    </row>
    <row r="35" spans="1:12" ht="15" customHeight="1" x14ac:dyDescent="0.2">
      <c r="A35" s="105" t="s">
        <v>36</v>
      </c>
      <c r="B35" s="109">
        <v>378359.48745400005</v>
      </c>
      <c r="C35" s="109">
        <v>304338.388798</v>
      </c>
      <c r="D35" s="109">
        <v>337314.872141</v>
      </c>
      <c r="E35" s="109">
        <v>715674.35959500005</v>
      </c>
      <c r="F35" s="109">
        <v>41044.615313000017</v>
      </c>
      <c r="G35" s="109"/>
      <c r="H35" s="106">
        <f t="shared" ref="H35:L36" si="5">(B35-B29)/B29*100</f>
        <v>4.2905077889238363</v>
      </c>
      <c r="I35" s="106">
        <f t="shared" si="5"/>
        <v>4.5773059695153409</v>
      </c>
      <c r="J35" s="106">
        <f t="shared" si="5"/>
        <v>2.7773887038007148</v>
      </c>
      <c r="K35" s="106">
        <f t="shared" si="5"/>
        <v>3.5718250891368895</v>
      </c>
      <c r="L35" s="106">
        <f t="shared" si="5"/>
        <v>18.645618055988219</v>
      </c>
    </row>
    <row r="36" spans="1:12" ht="15" customHeight="1" x14ac:dyDescent="0.2">
      <c r="A36" s="105" t="s">
        <v>37</v>
      </c>
      <c r="B36" s="109">
        <v>381666.70869999996</v>
      </c>
      <c r="C36" s="109">
        <v>295881.78213099996</v>
      </c>
      <c r="D36" s="109">
        <v>367372.375283</v>
      </c>
      <c r="E36" s="109">
        <v>749039.08398300002</v>
      </c>
      <c r="F36" s="109">
        <v>14294.333416999987</v>
      </c>
      <c r="G36" s="109"/>
      <c r="H36" s="106">
        <f t="shared" si="5"/>
        <v>3.3380737047525617</v>
      </c>
      <c r="I36" s="106">
        <f t="shared" si="5"/>
        <v>-0.89731447953063748</v>
      </c>
      <c r="J36" s="106">
        <f t="shared" si="5"/>
        <v>9.0415196716509758</v>
      </c>
      <c r="K36" s="106">
        <f t="shared" si="5"/>
        <v>6.0588598477757296</v>
      </c>
      <c r="L36" s="106">
        <f t="shared" si="5"/>
        <v>-55.918957027496042</v>
      </c>
    </row>
    <row r="37" spans="1:12" ht="15" customHeight="1" x14ac:dyDescent="0.2">
      <c r="A37" s="105" t="s">
        <v>38</v>
      </c>
      <c r="B37" s="109">
        <v>410407.34786899993</v>
      </c>
      <c r="C37" s="109">
        <v>310914.98510699999</v>
      </c>
      <c r="D37" s="109">
        <v>359722.28208999999</v>
      </c>
      <c r="E37" s="109">
        <v>770129.62995899993</v>
      </c>
      <c r="F37" s="109">
        <v>50685.065778999982</v>
      </c>
      <c r="G37" s="109"/>
      <c r="H37" s="106">
        <f t="shared" ref="H37" si="6">(B37-B31)/B31*100</f>
        <v>6.8137261630206973</v>
      </c>
      <c r="I37" s="106">
        <f t="shared" ref="I37" si="7">(C37-C31)/C31*100</f>
        <v>-0.25946772873450236</v>
      </c>
      <c r="J37" s="106">
        <f t="shared" ref="J37" si="8">(D37-D31)/D31*100</f>
        <v>0.41224681680194508</v>
      </c>
      <c r="K37" s="106">
        <f t="shared" ref="K37" si="9">(E37-E31)/E31*100</f>
        <v>3.7249916599994539</v>
      </c>
      <c r="L37" s="106">
        <f t="shared" ref="L37" si="10">(F37-F31)/F31*100</f>
        <v>95.079607601725471</v>
      </c>
    </row>
    <row r="38" spans="1:12" ht="9.75" customHeight="1" x14ac:dyDescent="0.2">
      <c r="A38" s="105"/>
      <c r="B38" s="109"/>
      <c r="C38" s="109"/>
      <c r="D38" s="109"/>
      <c r="E38" s="109"/>
      <c r="F38" s="109"/>
      <c r="G38" s="109"/>
      <c r="H38" s="106"/>
      <c r="I38" s="106"/>
      <c r="J38" s="106"/>
      <c r="K38" s="106"/>
      <c r="L38" s="106"/>
    </row>
    <row r="39" spans="1:12" ht="15" customHeight="1" x14ac:dyDescent="0.2">
      <c r="A39" s="30" t="s">
        <v>132</v>
      </c>
      <c r="B39" s="31"/>
      <c r="C39" s="31"/>
      <c r="D39" s="31"/>
      <c r="E39" s="31"/>
      <c r="F39" s="31"/>
      <c r="G39" s="166"/>
      <c r="H39" s="32"/>
      <c r="I39" s="32"/>
      <c r="J39" s="32"/>
      <c r="K39" s="32"/>
      <c r="L39" s="32"/>
    </row>
    <row r="40" spans="1:12" ht="15" customHeight="1" x14ac:dyDescent="0.2">
      <c r="A40" s="100" t="s">
        <v>40</v>
      </c>
      <c r="B40" s="109">
        <v>111060.00939799999</v>
      </c>
      <c r="C40" s="109">
        <v>91390.607028999992</v>
      </c>
      <c r="D40" s="109">
        <v>92822.474442999999</v>
      </c>
      <c r="E40" s="109">
        <v>203882.48384100001</v>
      </c>
      <c r="F40" s="109">
        <v>18237.534954999996</v>
      </c>
      <c r="G40" s="109"/>
      <c r="H40" s="106">
        <v>23.844797633476635</v>
      </c>
      <c r="I40" s="106">
        <v>26.563956131346721</v>
      </c>
      <c r="J40" s="106">
        <v>27.053650175175996</v>
      </c>
      <c r="K40" s="106">
        <v>25.285373756514655</v>
      </c>
      <c r="L40" s="106">
        <v>9.7386267948785257</v>
      </c>
    </row>
    <row r="41" spans="1:12" ht="15" customHeight="1" x14ac:dyDescent="0.2">
      <c r="A41" s="100" t="s">
        <v>41</v>
      </c>
      <c r="B41" s="109">
        <v>101741.736349</v>
      </c>
      <c r="C41" s="109">
        <v>83898.871218999993</v>
      </c>
      <c r="D41" s="109">
        <v>82589.281335000007</v>
      </c>
      <c r="E41" s="109">
        <v>184331.01768400002</v>
      </c>
      <c r="F41" s="109">
        <v>19152.455013999992</v>
      </c>
      <c r="G41" s="109"/>
      <c r="H41" s="106">
        <v>15.873280158207073</v>
      </c>
      <c r="I41" s="106">
        <v>16.991308493967257</v>
      </c>
      <c r="J41" s="106">
        <v>18.52636215527874</v>
      </c>
      <c r="K41" s="106">
        <v>17.047155138527451</v>
      </c>
      <c r="L41" s="106">
        <v>5.6732807952020288</v>
      </c>
    </row>
    <row r="42" spans="1:12" ht="15" customHeight="1" x14ac:dyDescent="0.2">
      <c r="A42" s="100" t="s">
        <v>42</v>
      </c>
      <c r="B42" s="109">
        <v>131488.11575</v>
      </c>
      <c r="C42" s="109">
        <v>106930.396205</v>
      </c>
      <c r="D42" s="109">
        <v>105244.068249</v>
      </c>
      <c r="E42" s="109">
        <v>236732.183999</v>
      </c>
      <c r="F42" s="109">
        <v>26244.047500999994</v>
      </c>
      <c r="G42" s="109"/>
      <c r="H42" s="106">
        <v>24.955289871458948</v>
      </c>
      <c r="I42" s="106">
        <v>22.370518875425972</v>
      </c>
      <c r="J42" s="106">
        <v>30.144432641425738</v>
      </c>
      <c r="K42" s="106">
        <v>27.210216101134233</v>
      </c>
      <c r="L42" s="106">
        <v>7.7297620541802923</v>
      </c>
    </row>
    <row r="43" spans="1:12" ht="15" customHeight="1" x14ac:dyDescent="0.2">
      <c r="A43" s="100" t="s">
        <v>43</v>
      </c>
      <c r="B43" s="109">
        <v>127482.872603</v>
      </c>
      <c r="C43" s="109">
        <v>103415.757575</v>
      </c>
      <c r="D43" s="109">
        <v>104107.46582700001</v>
      </c>
      <c r="E43" s="109">
        <v>231590.33843</v>
      </c>
      <c r="F43" s="109">
        <v>23375.406775999989</v>
      </c>
      <c r="G43" s="164"/>
      <c r="H43" s="106">
        <v>20.687096971318564</v>
      </c>
      <c r="I43" s="106">
        <v>21.559072154862243</v>
      </c>
      <c r="J43" s="106">
        <v>22.058361572281765</v>
      </c>
      <c r="K43" s="106">
        <v>21.299693979973849</v>
      </c>
      <c r="L43" s="110">
        <v>14.936229331721758</v>
      </c>
    </row>
    <row r="44" spans="1:12" ht="15" customHeight="1" x14ac:dyDescent="0.2">
      <c r="A44" s="100" t="s">
        <v>44</v>
      </c>
      <c r="B44" s="109">
        <v>120589.64189</v>
      </c>
      <c r="C44" s="109">
        <v>96240.941128999984</v>
      </c>
      <c r="D44" s="109">
        <v>107791.338885</v>
      </c>
      <c r="E44" s="109">
        <v>228380.980775</v>
      </c>
      <c r="F44" s="109">
        <v>12798.303004999994</v>
      </c>
      <c r="G44" s="164"/>
      <c r="H44" s="106">
        <v>30.525932447262587</v>
      </c>
      <c r="I44" s="106">
        <v>22.099374836760134</v>
      </c>
      <c r="J44" s="106">
        <v>37.258456263572029</v>
      </c>
      <c r="K44" s="106">
        <v>33.619302825215598</v>
      </c>
      <c r="L44" s="106">
        <v>-7.6324334918338179</v>
      </c>
    </row>
    <row r="45" spans="1:12" ht="15" customHeight="1" x14ac:dyDescent="0.2">
      <c r="A45" s="100" t="s">
        <v>45</v>
      </c>
      <c r="B45" s="109">
        <v>144275.465344</v>
      </c>
      <c r="C45" s="109">
        <v>110621.55943000001</v>
      </c>
      <c r="D45" s="109">
        <v>121093.513037</v>
      </c>
      <c r="E45" s="109">
        <v>265368.97838099999</v>
      </c>
      <c r="F45" s="109">
        <v>23181.952307</v>
      </c>
      <c r="G45" s="164"/>
      <c r="H45" s="106">
        <v>36.99178575444337</v>
      </c>
      <c r="I45" s="106">
        <v>30.660003245451634</v>
      </c>
      <c r="J45" s="106">
        <v>45.514870549863303</v>
      </c>
      <c r="K45" s="106">
        <v>40.753798672938061</v>
      </c>
      <c r="L45" s="106">
        <v>4.8976287127345728</v>
      </c>
    </row>
    <row r="46" spans="1:12" ht="15" customHeight="1" x14ac:dyDescent="0.2">
      <c r="A46" s="100" t="s">
        <v>46</v>
      </c>
      <c r="B46" s="109">
        <v>134325.516668</v>
      </c>
      <c r="C46" s="109">
        <v>102359.09190499999</v>
      </c>
      <c r="D46" s="109">
        <v>118486.734147</v>
      </c>
      <c r="E46" s="109">
        <v>252812.25081499998</v>
      </c>
      <c r="F46" s="109">
        <v>15838.782521000001</v>
      </c>
      <c r="G46" s="164"/>
      <c r="H46" s="106">
        <v>38.302465678175309</v>
      </c>
      <c r="I46" s="106">
        <v>33.764303711898222</v>
      </c>
      <c r="J46" s="106">
        <v>41.791363512138823</v>
      </c>
      <c r="K46" s="106">
        <v>39.915997219279937</v>
      </c>
      <c r="L46" s="106">
        <v>16.802467449995433</v>
      </c>
    </row>
    <row r="47" spans="1:12" ht="15" customHeight="1" x14ac:dyDescent="0.2">
      <c r="A47" s="100" t="s">
        <v>47</v>
      </c>
      <c r="B47" s="109">
        <v>141518.88425100001</v>
      </c>
      <c r="C47" s="109">
        <v>106661.33740999999</v>
      </c>
      <c r="D47" s="109">
        <v>124231.33867300001</v>
      </c>
      <c r="E47" s="109">
        <v>265750.222924</v>
      </c>
      <c r="F47" s="109">
        <v>17287.545578000005</v>
      </c>
      <c r="G47" s="164"/>
      <c r="H47" s="106">
        <v>48.374733564609322</v>
      </c>
      <c r="I47" s="106">
        <v>35.061271387999462</v>
      </c>
      <c r="J47" s="106">
        <v>67.326150725706384</v>
      </c>
      <c r="K47" s="106">
        <v>56.669816517416074</v>
      </c>
      <c r="L47" s="106">
        <v>-18.201653450312939</v>
      </c>
    </row>
    <row r="48" spans="1:12" ht="15" customHeight="1" x14ac:dyDescent="0.2">
      <c r="A48" s="100" t="s">
        <v>48</v>
      </c>
      <c r="B48" s="109">
        <v>144249.61988400001</v>
      </c>
      <c r="C48" s="109">
        <v>110446.378524</v>
      </c>
      <c r="D48" s="109">
        <v>112410.39597699999</v>
      </c>
      <c r="E48" s="109">
        <v>256660.01586099999</v>
      </c>
      <c r="F48" s="109">
        <v>31839.223907000021</v>
      </c>
      <c r="G48" s="164"/>
      <c r="H48" s="106">
        <v>30.092384141377053</v>
      </c>
      <c r="I48" s="106">
        <v>25.809748183461728</v>
      </c>
      <c r="J48" s="106">
        <v>32.794057036750544</v>
      </c>
      <c r="K48" s="106">
        <v>31.261994989887569</v>
      </c>
      <c r="L48" s="106">
        <v>21.374228588521458</v>
      </c>
    </row>
    <row r="49" spans="1:12" ht="15" customHeight="1" x14ac:dyDescent="0.2">
      <c r="A49" s="100" t="s">
        <v>49</v>
      </c>
      <c r="B49" s="109">
        <v>131977.237731</v>
      </c>
      <c r="C49" s="109">
        <v>101552.431839</v>
      </c>
      <c r="D49" s="109">
        <v>113518.137284</v>
      </c>
      <c r="E49" s="109">
        <v>245495.375015</v>
      </c>
      <c r="F49" s="109">
        <v>18459.100447000004</v>
      </c>
      <c r="G49" s="164"/>
      <c r="H49" s="106">
        <v>15.275924684630427</v>
      </c>
      <c r="I49" s="106">
        <v>11.134401439733912</v>
      </c>
      <c r="J49" s="106">
        <v>29.136632463519174</v>
      </c>
      <c r="K49" s="106">
        <v>21.296035686849422</v>
      </c>
      <c r="L49" s="106">
        <v>-30.559643255143946</v>
      </c>
    </row>
    <row r="50" spans="1:12" ht="15" customHeight="1" x14ac:dyDescent="0.2">
      <c r="A50" s="100" t="s">
        <v>50</v>
      </c>
      <c r="B50" s="109">
        <v>129693.918792</v>
      </c>
      <c r="C50" s="109">
        <v>103512.51386900002</v>
      </c>
      <c r="D50" s="109">
        <v>107890.405297</v>
      </c>
      <c r="E50" s="109">
        <v>237584.324089</v>
      </c>
      <c r="F50" s="109">
        <v>21803.513494999992</v>
      </c>
      <c r="G50" s="164"/>
      <c r="H50" s="106">
        <v>15.108957462332709</v>
      </c>
      <c r="I50" s="106">
        <v>9.8617238790357913</v>
      </c>
      <c r="J50" s="106">
        <v>15.534590049252531</v>
      </c>
      <c r="K50" s="106">
        <v>15.301853885796756</v>
      </c>
      <c r="L50" s="106">
        <v>13.048125646069813</v>
      </c>
    </row>
    <row r="51" spans="1:12" ht="15" customHeight="1" x14ac:dyDescent="0.2">
      <c r="A51" s="100" t="s">
        <v>51</v>
      </c>
      <c r="B51" s="109">
        <v>131606.255974</v>
      </c>
      <c r="C51" s="109">
        <v>105004.140136</v>
      </c>
      <c r="D51" s="109">
        <v>103626.239002</v>
      </c>
      <c r="E51" s="109">
        <v>235232.49497599999</v>
      </c>
      <c r="F51" s="109">
        <v>27980.016971999998</v>
      </c>
      <c r="G51" s="164"/>
      <c r="H51" s="106">
        <v>5.7650529224131866</v>
      </c>
      <c r="I51" s="106">
        <v>1.6950196081564057</v>
      </c>
      <c r="J51" s="106">
        <v>11.487793783682431</v>
      </c>
      <c r="K51" s="106">
        <v>8.2120001599250543</v>
      </c>
      <c r="L51" s="106">
        <v>-11.129808627157166</v>
      </c>
    </row>
    <row r="52" spans="1:12" ht="9.9499999999999993" customHeight="1" x14ac:dyDescent="0.2">
      <c r="A52" s="100"/>
      <c r="B52" s="109"/>
      <c r="C52" s="109"/>
      <c r="D52" s="109"/>
      <c r="E52" s="104"/>
      <c r="F52" s="104"/>
      <c r="G52" s="164"/>
      <c r="H52" s="106"/>
      <c r="I52" s="106"/>
      <c r="J52" s="106"/>
      <c r="K52" s="106"/>
      <c r="L52" s="106"/>
    </row>
    <row r="53" spans="1:12" ht="15" customHeight="1" x14ac:dyDescent="0.2">
      <c r="A53" s="30">
        <v>2023</v>
      </c>
      <c r="B53" s="31"/>
      <c r="C53" s="31"/>
      <c r="D53" s="31"/>
      <c r="E53" s="31"/>
      <c r="F53" s="31"/>
      <c r="G53" s="166"/>
      <c r="H53" s="32"/>
      <c r="I53" s="32"/>
      <c r="J53" s="32"/>
      <c r="K53" s="32"/>
      <c r="L53" s="32"/>
    </row>
    <row r="54" spans="1:12" ht="15" customHeight="1" x14ac:dyDescent="0.2">
      <c r="A54" s="100" t="s">
        <v>40</v>
      </c>
      <c r="B54" s="109">
        <v>112665.503447</v>
      </c>
      <c r="C54" s="109">
        <v>86053.172638000004</v>
      </c>
      <c r="D54" s="109">
        <v>94508.322193999993</v>
      </c>
      <c r="E54" s="109">
        <v>207173.825641</v>
      </c>
      <c r="F54" s="109">
        <v>18157.181253000002</v>
      </c>
      <c r="G54" s="164"/>
      <c r="H54" s="106">
        <v>1.4456095021984692</v>
      </c>
      <c r="I54" s="106">
        <v>-5.8513924601716258</v>
      </c>
      <c r="J54" s="106">
        <v>1.8162064318111144</v>
      </c>
      <c r="K54" s="106">
        <v>1.6143327950461817</v>
      </c>
      <c r="L54" s="106">
        <v>-0.44059519117172868</v>
      </c>
    </row>
    <row r="55" spans="1:12" ht="15" customHeight="1" x14ac:dyDescent="0.2">
      <c r="A55" s="100" t="s">
        <v>41</v>
      </c>
      <c r="B55" s="109">
        <v>112682.12675900001</v>
      </c>
      <c r="C55" s="109">
        <v>87854.017988000007</v>
      </c>
      <c r="D55" s="109">
        <v>92702.965465000001</v>
      </c>
      <c r="E55" s="109">
        <v>205385.09222400002</v>
      </c>
      <c r="F55" s="109">
        <v>19979.161294000005</v>
      </c>
      <c r="G55" s="164"/>
      <c r="H55" s="106">
        <v>10.753099762787308</v>
      </c>
      <c r="I55" s="106">
        <v>4.7141835301644903</v>
      </c>
      <c r="J55" s="106">
        <v>12.245758731059423</v>
      </c>
      <c r="K55" s="106">
        <v>11.42188374183077</v>
      </c>
      <c r="L55" s="106">
        <v>4.3164507077328222</v>
      </c>
    </row>
    <row r="56" spans="1:12" ht="15" customHeight="1" x14ac:dyDescent="0.2">
      <c r="A56" s="100" t="s">
        <v>42</v>
      </c>
      <c r="B56" s="109">
        <v>129744.831494</v>
      </c>
      <c r="C56" s="109">
        <v>102539.303879</v>
      </c>
      <c r="D56" s="109">
        <v>104468.65412200001</v>
      </c>
      <c r="E56" s="109">
        <v>234213.48561600002</v>
      </c>
      <c r="F56" s="109">
        <v>25276.177371999991</v>
      </c>
      <c r="G56" s="164"/>
      <c r="H56" s="106">
        <v>-1.3258112689929538</v>
      </c>
      <c r="I56" s="106">
        <v>-4.1064958906368227</v>
      </c>
      <c r="J56" s="106">
        <v>-0.73677703636980418</v>
      </c>
      <c r="K56" s="106">
        <v>-1.063944217661009</v>
      </c>
      <c r="L56" s="106">
        <v>-3.6879605897799235</v>
      </c>
    </row>
    <row r="57" spans="1:12" ht="15" customHeight="1" x14ac:dyDescent="0.2">
      <c r="A57" s="100" t="s">
        <v>43</v>
      </c>
      <c r="B57" s="109">
        <v>105165.660262</v>
      </c>
      <c r="C57" s="109">
        <v>80176.111573999995</v>
      </c>
      <c r="D57" s="109">
        <v>93820.563188</v>
      </c>
      <c r="E57" s="109">
        <v>198986.22344999999</v>
      </c>
      <c r="F57" s="109">
        <v>11345.097074000005</v>
      </c>
      <c r="G57" s="164"/>
      <c r="H57" s="106">
        <v>-17.50604758530897</v>
      </c>
      <c r="I57" s="106">
        <v>-22.472055077434366</v>
      </c>
      <c r="J57" s="106">
        <v>-9.8810422069961898</v>
      </c>
      <c r="K57" s="106">
        <v>-14.078357154719933</v>
      </c>
      <c r="L57" s="106">
        <v>-51.465669955107472</v>
      </c>
    </row>
    <row r="58" spans="1:12" ht="15" customHeight="1" x14ac:dyDescent="0.2">
      <c r="A58" s="100" t="s">
        <v>44</v>
      </c>
      <c r="B58" s="109">
        <v>119515.77106100001</v>
      </c>
      <c r="C58" s="109">
        <v>93622.857315999994</v>
      </c>
      <c r="D58" s="109">
        <v>104104.705103</v>
      </c>
      <c r="E58" s="109">
        <v>223620.47616399999</v>
      </c>
      <c r="F58" s="109">
        <v>15411.065958000007</v>
      </c>
      <c r="G58" s="164"/>
      <c r="H58" s="106">
        <v>-0.8905166415367255</v>
      </c>
      <c r="I58" s="106">
        <v>-2.7203431120761254</v>
      </c>
      <c r="J58" s="106">
        <v>-3.4201577048163263</v>
      </c>
      <c r="K58" s="106">
        <v>-2.0844575563365502</v>
      </c>
      <c r="L58" s="106">
        <v>20.414917133773653</v>
      </c>
    </row>
    <row r="59" spans="1:12" ht="15" customHeight="1" x14ac:dyDescent="0.2">
      <c r="A59" s="100" t="s">
        <v>45</v>
      </c>
      <c r="B59" s="109">
        <v>123941.95875600001</v>
      </c>
      <c r="C59" s="109">
        <v>93760.989696000004</v>
      </c>
      <c r="D59" s="109">
        <v>94874.801835999999</v>
      </c>
      <c r="E59" s="109">
        <v>218816.76059200001</v>
      </c>
      <c r="F59" s="109">
        <v>29067.156920000009</v>
      </c>
      <c r="G59" s="164"/>
      <c r="H59" s="106">
        <v>-14.093530413863679</v>
      </c>
      <c r="I59" s="106">
        <v>-15.241667013986698</v>
      </c>
      <c r="J59" s="106">
        <v>-21.651623231864534</v>
      </c>
      <c r="K59" s="106">
        <v>-17.542449035683163</v>
      </c>
      <c r="L59" s="106">
        <v>25.387010270152778</v>
      </c>
    </row>
    <row r="60" spans="1:12" ht="15" customHeight="1" x14ac:dyDescent="0.2">
      <c r="A60" s="100" t="s">
        <v>46</v>
      </c>
      <c r="B60" s="109">
        <v>116765.36466200001</v>
      </c>
      <c r="C60" s="109">
        <v>89039.854288000002</v>
      </c>
      <c r="D60" s="109">
        <v>99458.206325000006</v>
      </c>
      <c r="E60" s="109">
        <v>216223.57098700001</v>
      </c>
      <c r="F60" s="109">
        <v>17307.158337000001</v>
      </c>
      <c r="G60" s="164"/>
      <c r="H60" s="106">
        <v>-13.072834143196932</v>
      </c>
      <c r="I60" s="106">
        <v>-13.012266296150463</v>
      </c>
      <c r="J60" s="106">
        <v>-16.059627230836103</v>
      </c>
      <c r="K60" s="106">
        <v>-14.47266883232427</v>
      </c>
      <c r="L60" s="106">
        <v>9.2707619039098468</v>
      </c>
    </row>
    <row r="61" spans="1:12" ht="15" customHeight="1" x14ac:dyDescent="0.2">
      <c r="A61" s="100" t="s">
        <v>47</v>
      </c>
      <c r="B61" s="109">
        <v>115180.797911</v>
      </c>
      <c r="C61" s="109">
        <v>92098.632293000002</v>
      </c>
      <c r="D61" s="109">
        <v>97850.425300000003</v>
      </c>
      <c r="E61" s="109">
        <v>213031.223211</v>
      </c>
      <c r="F61" s="109">
        <v>17330.372610999999</v>
      </c>
      <c r="G61" s="164"/>
      <c r="H61" s="106">
        <v>-18.611004799392276</v>
      </c>
      <c r="I61" s="106">
        <v>-13.653218186287875</v>
      </c>
      <c r="J61" s="106">
        <v>-21.235312808179163</v>
      </c>
      <c r="K61" s="106">
        <v>-19.837800748741696</v>
      </c>
      <c r="L61" s="106">
        <v>0.24773344953314519</v>
      </c>
    </row>
    <row r="62" spans="1:12" ht="15" customHeight="1" x14ac:dyDescent="0.2">
      <c r="A62" s="100" t="s">
        <v>48</v>
      </c>
      <c r="B62" s="109">
        <v>124334.098167</v>
      </c>
      <c r="C62" s="109">
        <v>96724.631062999993</v>
      </c>
      <c r="D62" s="109">
        <v>99936.529322999995</v>
      </c>
      <c r="E62" s="109">
        <v>224270.62748999998</v>
      </c>
      <c r="F62" s="109">
        <v>24397.568844000009</v>
      </c>
      <c r="G62" s="164"/>
      <c r="H62" s="106">
        <v>-13.80629060445033</v>
      </c>
      <c r="I62" s="106">
        <v>-12.423899854732014</v>
      </c>
      <c r="J62" s="106">
        <v>-11.096719787867524</v>
      </c>
      <c r="K62" s="106">
        <v>-12.619569223646121</v>
      </c>
      <c r="L62" s="106">
        <v>-23.372601935073945</v>
      </c>
    </row>
    <row r="63" spans="1:12" ht="15" customHeight="1" x14ac:dyDescent="0.2">
      <c r="A63" s="100" t="s">
        <v>49</v>
      </c>
      <c r="B63" s="109">
        <v>126151.698556</v>
      </c>
      <c r="C63" s="109">
        <v>96392.111992999999</v>
      </c>
      <c r="D63" s="109">
        <v>113187.27726800001</v>
      </c>
      <c r="E63" s="109">
        <v>239338.97582400002</v>
      </c>
      <c r="F63" s="109">
        <v>12964.421287999998</v>
      </c>
      <c r="G63" s="164"/>
      <c r="H63" s="106">
        <v>-4.4140484186172984</v>
      </c>
      <c r="I63" s="106">
        <v>-5.0814340459922294</v>
      </c>
      <c r="J63" s="106">
        <v>-0.29146004675204013</v>
      </c>
      <c r="K63" s="106">
        <v>-2.5077454883310177</v>
      </c>
      <c r="L63" s="106">
        <v>-29.766776418907288</v>
      </c>
    </row>
    <row r="64" spans="1:12" ht="15" customHeight="1" x14ac:dyDescent="0.2">
      <c r="A64" s="100" t="s">
        <v>50</v>
      </c>
      <c r="B64" s="109">
        <v>121603.985323</v>
      </c>
      <c r="C64" s="109">
        <v>95539.674832000004</v>
      </c>
      <c r="D64" s="109">
        <v>109500.98892800001</v>
      </c>
      <c r="E64" s="109">
        <v>231104.97425100001</v>
      </c>
      <c r="F64" s="109">
        <v>12102.996394999995</v>
      </c>
      <c r="G64" s="164"/>
      <c r="H64" s="106">
        <v>-6.2377122569443193</v>
      </c>
      <c r="I64" s="106">
        <v>-7.7022948617497757</v>
      </c>
      <c r="J64" s="106">
        <v>1.4927959780727462</v>
      </c>
      <c r="K64" s="106">
        <v>-2.7271790185840734</v>
      </c>
      <c r="L64" s="106">
        <v>-44.490614332522746</v>
      </c>
    </row>
    <row r="65" spans="1:12" ht="15" customHeight="1" x14ac:dyDescent="0.2">
      <c r="A65" s="100" t="s">
        <v>51</v>
      </c>
      <c r="B65" s="109">
        <v>118446.90796</v>
      </c>
      <c r="C65" s="109">
        <v>97263.367272000003</v>
      </c>
      <c r="D65" s="109">
        <v>106630.601597</v>
      </c>
      <c r="E65" s="109">
        <v>225077.50955700001</v>
      </c>
      <c r="F65" s="109">
        <v>11816.306362999996</v>
      </c>
      <c r="G65" s="164"/>
      <c r="H65" s="106">
        <v>-9.999029238093172</v>
      </c>
      <c r="I65" s="106">
        <v>-7.371873960373609</v>
      </c>
      <c r="J65" s="106">
        <v>2.8992296004702189</v>
      </c>
      <c r="K65" s="106">
        <v>-4.3169994094719168</v>
      </c>
      <c r="L65" s="106">
        <v>-57.768766277644716</v>
      </c>
    </row>
    <row r="66" spans="1:12" ht="9.9499999999999993" customHeight="1" x14ac:dyDescent="0.2">
      <c r="A66" s="100"/>
      <c r="B66" s="109"/>
      <c r="C66" s="109"/>
      <c r="D66" s="109"/>
      <c r="E66" s="109"/>
      <c r="F66" s="109"/>
      <c r="G66" s="164"/>
      <c r="H66" s="100"/>
      <c r="I66" s="100"/>
      <c r="J66" s="100"/>
      <c r="K66" s="100"/>
      <c r="L66" s="100"/>
    </row>
    <row r="67" spans="1:12" ht="15" customHeight="1" x14ac:dyDescent="0.2">
      <c r="A67" s="30">
        <v>2024</v>
      </c>
      <c r="B67" s="31"/>
      <c r="C67" s="31"/>
      <c r="D67" s="31"/>
      <c r="E67" s="31"/>
      <c r="F67" s="31"/>
      <c r="G67" s="166"/>
      <c r="H67" s="32"/>
      <c r="I67" s="32"/>
      <c r="J67" s="32"/>
      <c r="K67" s="32"/>
      <c r="L67" s="32"/>
    </row>
    <row r="68" spans="1:12" ht="15" customHeight="1" x14ac:dyDescent="0.2">
      <c r="A68" s="100" t="s">
        <v>40</v>
      </c>
      <c r="B68" s="109">
        <v>122381.41701400001</v>
      </c>
      <c r="C68" s="109">
        <v>94760.159646</v>
      </c>
      <c r="D68" s="109">
        <v>112237.98906199999</v>
      </c>
      <c r="E68" s="109">
        <v>234619.40607600001</v>
      </c>
      <c r="F68" s="109">
        <v>10143.427952000013</v>
      </c>
      <c r="G68" s="164"/>
      <c r="H68" s="106">
        <v>8.6236809580055382</v>
      </c>
      <c r="I68" s="106">
        <v>10.118147583736036</v>
      </c>
      <c r="J68" s="106">
        <v>18.759900140440326</v>
      </c>
      <c r="K68" s="106">
        <v>13.247609996138667</v>
      </c>
      <c r="L68" s="106">
        <v>-44.135448059571061</v>
      </c>
    </row>
    <row r="69" spans="1:12" ht="15" customHeight="1" x14ac:dyDescent="0.2">
      <c r="A69" s="100" t="s">
        <v>41</v>
      </c>
      <c r="B69" s="109">
        <v>111445.132959</v>
      </c>
      <c r="C69" s="109">
        <v>91682.737062</v>
      </c>
      <c r="D69" s="109">
        <v>100116.36493900001</v>
      </c>
      <c r="E69" s="109">
        <v>211561.497898</v>
      </c>
      <c r="F69" s="109">
        <v>11328.768019999989</v>
      </c>
      <c r="G69" s="164"/>
      <c r="H69" s="106">
        <v>-1.0977728550026782</v>
      </c>
      <c r="I69" s="106">
        <v>4.3580466342734132</v>
      </c>
      <c r="J69" s="106">
        <v>7.9969388647000015</v>
      </c>
      <c r="K69" s="106">
        <v>3.0072317358183818</v>
      </c>
      <c r="L69" s="106">
        <v>-43.297079125127439</v>
      </c>
    </row>
    <row r="70" spans="1:12" ht="15" customHeight="1" x14ac:dyDescent="0.2">
      <c r="A70" s="100" t="s">
        <v>42</v>
      </c>
      <c r="B70" s="109">
        <v>128967.24159600001</v>
      </c>
      <c r="C70" s="109">
        <v>104574.725114</v>
      </c>
      <c r="D70" s="109">
        <v>115845.142401</v>
      </c>
      <c r="E70" s="109">
        <v>244812.383997</v>
      </c>
      <c r="F70" s="109">
        <v>13122.099195000003</v>
      </c>
      <c r="G70" s="164"/>
      <c r="H70" s="106">
        <v>-0.59932244625555697</v>
      </c>
      <c r="I70" s="106">
        <v>1.9850156554620955</v>
      </c>
      <c r="J70" s="106">
        <v>10.889858182449991</v>
      </c>
      <c r="K70" s="106">
        <v>4.5253151641221834</v>
      </c>
      <c r="L70" s="106">
        <v>-48.085111914366543</v>
      </c>
    </row>
    <row r="71" spans="1:12" ht="15" customHeight="1" x14ac:dyDescent="0.2">
      <c r="A71" s="100" t="s">
        <v>43</v>
      </c>
      <c r="B71" s="109">
        <v>115155.15472200001</v>
      </c>
      <c r="C71" s="109">
        <v>92181.224682999993</v>
      </c>
      <c r="D71" s="109">
        <v>107087.740422</v>
      </c>
      <c r="E71" s="109">
        <v>222242.89514400001</v>
      </c>
      <c r="F71" s="109">
        <v>8067.414300000004</v>
      </c>
      <c r="G71" s="164"/>
      <c r="H71" s="106">
        <v>9.4988178033714608</v>
      </c>
      <c r="I71" s="106">
        <v>14.973428959472127</v>
      </c>
      <c r="J71" s="106">
        <v>14.141012144016765</v>
      </c>
      <c r="K71" s="106">
        <v>11.687578813637725</v>
      </c>
      <c r="L71" s="106">
        <v>-28.890742429270105</v>
      </c>
    </row>
    <row r="72" spans="1:12" ht="15" customHeight="1" x14ac:dyDescent="0.2">
      <c r="A72" s="100" t="s">
        <v>44</v>
      </c>
      <c r="B72" s="109">
        <v>128099.507021</v>
      </c>
      <c r="C72" s="109">
        <v>105866.328112</v>
      </c>
      <c r="D72" s="109">
        <v>118082.514928</v>
      </c>
      <c r="E72" s="109">
        <v>246182.02194900002</v>
      </c>
      <c r="F72" s="109">
        <v>10016.992092999993</v>
      </c>
      <c r="G72" s="164"/>
      <c r="H72" s="106">
        <v>7.1820947844773659</v>
      </c>
      <c r="I72" s="106">
        <v>13.077437654648058</v>
      </c>
      <c r="J72" s="106">
        <v>13.426684040044606</v>
      </c>
      <c r="K72" s="106">
        <v>10.089212835972013</v>
      </c>
      <c r="L72" s="106">
        <v>-35.001302828114277</v>
      </c>
    </row>
    <row r="73" spans="1:12" ht="15" customHeight="1" x14ac:dyDescent="0.2">
      <c r="A73" s="100" t="s">
        <v>45</v>
      </c>
      <c r="B73" s="109">
        <v>126083.274428</v>
      </c>
      <c r="C73" s="109">
        <v>100513.258728</v>
      </c>
      <c r="D73" s="109">
        <v>111740.28697299999</v>
      </c>
      <c r="E73" s="109">
        <v>237823.56140100001</v>
      </c>
      <c r="F73" s="109">
        <v>14342.98745500001</v>
      </c>
      <c r="G73" s="164"/>
      <c r="H73" s="106">
        <v>1.7276761586570748</v>
      </c>
      <c r="I73" s="106">
        <v>7.2015761073904905</v>
      </c>
      <c r="J73" s="106">
        <v>17.77656955337158</v>
      </c>
      <c r="K73" s="106">
        <v>8.6861722829539509</v>
      </c>
      <c r="L73" s="106">
        <v>-50.655691939616062</v>
      </c>
    </row>
    <row r="74" spans="1:12" ht="15" customHeight="1" x14ac:dyDescent="0.2">
      <c r="A74" s="100" t="s">
        <v>46</v>
      </c>
      <c r="B74" s="109">
        <v>131503.18371799999</v>
      </c>
      <c r="C74" s="109">
        <v>105427.451128</v>
      </c>
      <c r="D74" s="109">
        <v>124715.533014</v>
      </c>
      <c r="E74" s="109">
        <v>256218.716732</v>
      </c>
      <c r="F74" s="109">
        <v>6787.6507039999851</v>
      </c>
      <c r="G74" s="164"/>
      <c r="H74" s="106">
        <v>12.621738559770233</v>
      </c>
      <c r="I74" s="106">
        <v>18.404788474826347</v>
      </c>
      <c r="J74" s="106">
        <v>25.394914730783018</v>
      </c>
      <c r="K74" s="106">
        <v>18.497125712258544</v>
      </c>
      <c r="L74" s="106">
        <v>-60.781252636436292</v>
      </c>
    </row>
    <row r="75" spans="1:12" ht="15" customHeight="1" x14ac:dyDescent="0.2">
      <c r="A75" s="100" t="s">
        <v>47</v>
      </c>
      <c r="B75" s="109">
        <v>129094.08764100001</v>
      </c>
      <c r="C75" s="109">
        <v>106299.288443</v>
      </c>
      <c r="D75" s="109">
        <v>122739.87201399999</v>
      </c>
      <c r="E75" s="109">
        <v>251833.95965500001</v>
      </c>
      <c r="F75" s="109">
        <v>6354.2156270000123</v>
      </c>
      <c r="G75" s="164"/>
      <c r="H75" s="106">
        <v>12.079521918879896</v>
      </c>
      <c r="I75" s="106">
        <v>15.418965294535999</v>
      </c>
      <c r="J75" s="106">
        <v>25.436217203646628</v>
      </c>
      <c r="K75" s="106">
        <v>18.214577121198449</v>
      </c>
      <c r="L75" s="106">
        <v>-63.334800874582228</v>
      </c>
    </row>
    <row r="76" spans="1:12" ht="15" customHeight="1" x14ac:dyDescent="0.2">
      <c r="A76" s="100" t="s">
        <v>48</v>
      </c>
      <c r="B76" s="109">
        <v>123629.88989799999</v>
      </c>
      <c r="C76" s="109">
        <v>99997.068220000001</v>
      </c>
      <c r="D76" s="109">
        <v>110790.021694</v>
      </c>
      <c r="E76" s="109">
        <v>234419.91159199999</v>
      </c>
      <c r="F76" s="109">
        <v>12839.868203999999</v>
      </c>
      <c r="G76" s="164"/>
      <c r="H76" s="106">
        <v>-0.56638386362375726</v>
      </c>
      <c r="I76" s="106">
        <v>3.3832511130164553</v>
      </c>
      <c r="J76" s="106">
        <v>10.860385531221477</v>
      </c>
      <c r="K76" s="106">
        <v>4.5254629264603778</v>
      </c>
      <c r="L76" s="106">
        <v>-47.372345637800493</v>
      </c>
    </row>
    <row r="77" spans="1:12" ht="15" customHeight="1" x14ac:dyDescent="0.2">
      <c r="A77" s="100" t="s">
        <v>49</v>
      </c>
      <c r="B77" s="109">
        <v>128223.665311</v>
      </c>
      <c r="C77" s="109">
        <v>99528.071288000006</v>
      </c>
      <c r="D77" s="109">
        <v>116269.404542</v>
      </c>
      <c r="E77" s="109">
        <v>244493.06985299999</v>
      </c>
      <c r="F77" s="109">
        <v>11954.260769</v>
      </c>
      <c r="G77" s="164"/>
      <c r="H77" s="106">
        <v>1.6424406319667861</v>
      </c>
      <c r="I77" s="106">
        <v>3.2533360149093333</v>
      </c>
      <c r="J77" s="106">
        <v>2.7230333199925547</v>
      </c>
      <c r="K77" s="106">
        <v>2.1534704121029069</v>
      </c>
      <c r="L77" s="106">
        <v>-7.7917902894363085</v>
      </c>
    </row>
    <row r="78" spans="1:12" ht="15" customHeight="1" x14ac:dyDescent="0.2">
      <c r="A78" s="100" t="s">
        <v>50</v>
      </c>
      <c r="B78" s="109">
        <v>126104.829507</v>
      </c>
      <c r="C78" s="109">
        <v>104902.650123</v>
      </c>
      <c r="D78" s="109">
        <v>111269.536479</v>
      </c>
      <c r="E78" s="109">
        <v>237374.36598599999</v>
      </c>
      <c r="F78" s="109">
        <v>14835.293028</v>
      </c>
      <c r="G78" s="164"/>
      <c r="H78" s="106">
        <v>3.7012308207210696</v>
      </c>
      <c r="I78" s="106">
        <v>9.8000912264607845</v>
      </c>
      <c r="J78" s="106">
        <v>1.6150973322833333</v>
      </c>
      <c r="K78" s="106">
        <v>2.7127896123044417</v>
      </c>
      <c r="L78" s="106">
        <v>22.575373435034447</v>
      </c>
    </row>
    <row r="79" spans="1:12" ht="15" customHeight="1" x14ac:dyDescent="0.2">
      <c r="A79" s="100" t="s">
        <v>51</v>
      </c>
      <c r="B79" s="109">
        <v>138603.17019999999</v>
      </c>
      <c r="C79" s="109">
        <v>110326.609684</v>
      </c>
      <c r="D79" s="109">
        <v>119343.073078</v>
      </c>
      <c r="E79" s="109">
        <v>257946.24327799998</v>
      </c>
      <c r="F79" s="109">
        <v>19260.097121999992</v>
      </c>
      <c r="G79" s="164"/>
      <c r="H79" s="106">
        <v>17.017128253619628</v>
      </c>
      <c r="I79" s="106">
        <v>13.430793913877393</v>
      </c>
      <c r="J79" s="106">
        <v>11.921972952047623</v>
      </c>
      <c r="K79" s="106">
        <v>14.603295453949425</v>
      </c>
      <c r="L79" s="106">
        <v>62.995918778041236</v>
      </c>
    </row>
    <row r="80" spans="1:12" ht="15" customHeight="1" x14ac:dyDescent="0.2">
      <c r="A80" s="100"/>
      <c r="B80" s="109"/>
      <c r="C80" s="109"/>
      <c r="D80" s="109"/>
      <c r="E80" s="109"/>
      <c r="F80" s="109"/>
      <c r="G80" s="164"/>
      <c r="H80" s="106"/>
      <c r="I80" s="106"/>
      <c r="J80" s="106"/>
      <c r="K80" s="106"/>
      <c r="L80" s="106"/>
    </row>
    <row r="81" spans="1:12" ht="15" customHeight="1" x14ac:dyDescent="0.2">
      <c r="A81" s="30">
        <v>2025</v>
      </c>
      <c r="B81" s="31"/>
      <c r="C81" s="31"/>
      <c r="D81" s="31"/>
      <c r="E81" s="31"/>
      <c r="F81" s="31"/>
      <c r="G81" s="166"/>
      <c r="H81" s="32"/>
      <c r="I81" s="32"/>
      <c r="J81" s="32"/>
      <c r="K81" s="32"/>
      <c r="L81" s="32"/>
    </row>
    <row r="82" spans="1:12" ht="15" customHeight="1" x14ac:dyDescent="0.2">
      <c r="A82" s="100" t="s">
        <v>40</v>
      </c>
      <c r="B82" s="109">
        <v>122814.047068</v>
      </c>
      <c r="C82" s="109">
        <v>97545.887648000004</v>
      </c>
      <c r="D82" s="109">
        <v>119155.121782</v>
      </c>
      <c r="E82" s="109">
        <v>241969.16885000002</v>
      </c>
      <c r="F82" s="109">
        <v>3658.9252859999979</v>
      </c>
      <c r="G82" s="164"/>
      <c r="H82" s="106">
        <f t="shared" ref="H82:H86" si="11">(B82-B68)/B68*100</f>
        <v>0.35350959692720546</v>
      </c>
      <c r="I82" s="106">
        <f t="shared" ref="I82:L83" si="12">(C82-C68)/C68*100</f>
        <v>2.9397671050859127</v>
      </c>
      <c r="J82" s="106">
        <f t="shared" si="12"/>
        <v>6.1629157630212008</v>
      </c>
      <c r="K82" s="106">
        <f t="shared" si="12"/>
        <v>3.1326320771689287</v>
      </c>
      <c r="L82" s="106">
        <f t="shared" si="12"/>
        <v>-63.928118745314734</v>
      </c>
    </row>
    <row r="83" spans="1:12" ht="15" customHeight="1" x14ac:dyDescent="0.2">
      <c r="A83" s="100" t="s">
        <v>41</v>
      </c>
      <c r="B83" s="109">
        <v>118241.86837900001</v>
      </c>
      <c r="C83" s="109">
        <v>96898.637740999999</v>
      </c>
      <c r="D83" s="109">
        <v>105624.93919999999</v>
      </c>
      <c r="E83" s="109">
        <v>223866.80757900001</v>
      </c>
      <c r="F83" s="109">
        <v>12616.929179000013</v>
      </c>
      <c r="G83" s="164"/>
      <c r="H83" s="106">
        <f t="shared" si="11"/>
        <v>6.098727902725452</v>
      </c>
      <c r="I83" s="106">
        <f t="shared" si="12"/>
        <v>5.6890760967059384</v>
      </c>
      <c r="J83" s="106">
        <f t="shared" si="12"/>
        <v>5.5021716623014738</v>
      </c>
      <c r="K83" s="106">
        <f t="shared" si="12"/>
        <v>5.8164220821185353</v>
      </c>
      <c r="L83" s="106">
        <f t="shared" si="12"/>
        <v>11.370708242289757</v>
      </c>
    </row>
    <row r="84" spans="1:12" ht="15" customHeight="1" x14ac:dyDescent="0.2">
      <c r="A84" s="100" t="s">
        <v>42</v>
      </c>
      <c r="B84" s="109">
        <v>137303.57200700001</v>
      </c>
      <c r="C84" s="109">
        <v>109893.863409</v>
      </c>
      <c r="D84" s="109">
        <v>112534.811159</v>
      </c>
      <c r="E84" s="109">
        <v>249838.38316600001</v>
      </c>
      <c r="F84" s="109">
        <v>24768.760848000005</v>
      </c>
      <c r="G84" s="164"/>
      <c r="H84" s="106">
        <f t="shared" si="11"/>
        <v>6.4639130897396493</v>
      </c>
      <c r="I84" s="106">
        <f t="shared" ref="I84" si="13">(C84-C70)/C70*100</f>
        <v>5.0864473123897262</v>
      </c>
      <c r="J84" s="106">
        <f t="shared" ref="J84" si="14">(D84-D70)/D70*100</f>
        <v>-2.8575485975417338</v>
      </c>
      <c r="K84" s="106">
        <f t="shared" ref="K84" si="15">(E84-E70)/E70*100</f>
        <v>2.0530003780615962</v>
      </c>
      <c r="L84" s="106">
        <f t="shared" ref="L84" si="16">(F84-F70)/F70*100</f>
        <v>88.756086049386099</v>
      </c>
    </row>
    <row r="85" spans="1:12" ht="15" customHeight="1" x14ac:dyDescent="0.2">
      <c r="A85" s="100" t="s">
        <v>43</v>
      </c>
      <c r="B85" s="109">
        <v>133499.36950999999</v>
      </c>
      <c r="C85" s="109">
        <v>99962.027583000003</v>
      </c>
      <c r="D85" s="109">
        <v>128369.392945</v>
      </c>
      <c r="E85" s="109">
        <v>261868.76245499999</v>
      </c>
      <c r="F85" s="109">
        <v>5129.9765649999899</v>
      </c>
      <c r="G85" s="164"/>
      <c r="H85" s="106">
        <f t="shared" si="11"/>
        <v>15.929998819666716</v>
      </c>
      <c r="I85" s="106">
        <f t="shared" ref="I85:L86" si="17">(C85-C71)/C71*100</f>
        <v>8.4407675497448036</v>
      </c>
      <c r="J85" s="106">
        <f t="shared" si="17"/>
        <v>19.873098861863664</v>
      </c>
      <c r="K85" s="106">
        <f t="shared" si="17"/>
        <v>17.829981599782887</v>
      </c>
      <c r="L85" s="106">
        <f t="shared" si="17"/>
        <v>-36.411142725123376</v>
      </c>
    </row>
    <row r="86" spans="1:12" ht="15" customHeight="1" x14ac:dyDescent="0.2">
      <c r="A86" s="100" t="s">
        <v>44</v>
      </c>
      <c r="B86" s="109">
        <v>126617.562729</v>
      </c>
      <c r="C86" s="109">
        <v>100812.209497</v>
      </c>
      <c r="D86" s="109">
        <v>125857.686971</v>
      </c>
      <c r="E86" s="109">
        <v>252475.24969999999</v>
      </c>
      <c r="F86" s="109">
        <v>759.87575799999468</v>
      </c>
      <c r="G86" s="164"/>
      <c r="H86" s="106">
        <f t="shared" si="11"/>
        <v>-1.1568696292929976</v>
      </c>
      <c r="I86" s="106">
        <f t="shared" si="17"/>
        <v>-4.7740567800302429</v>
      </c>
      <c r="J86" s="106">
        <f t="shared" si="17"/>
        <v>6.5845244300063017</v>
      </c>
      <c r="K86" s="106">
        <f t="shared" si="17"/>
        <v>2.5563311655242229</v>
      </c>
      <c r="L86" s="106">
        <f t="shared" si="17"/>
        <v>-92.414132396780019</v>
      </c>
    </row>
    <row r="87" spans="1:12" ht="15" customHeight="1" x14ac:dyDescent="0.2">
      <c r="A87" s="100" t="s">
        <v>45</v>
      </c>
      <c r="B87" s="109">
        <v>121549.776461</v>
      </c>
      <c r="C87" s="109">
        <v>95107.545050999994</v>
      </c>
      <c r="D87" s="109">
        <v>113145.295367</v>
      </c>
      <c r="E87" s="109">
        <v>234695.07182800001</v>
      </c>
      <c r="F87" s="109">
        <v>8404.4810940000025</v>
      </c>
      <c r="G87" s="164"/>
      <c r="H87" s="106">
        <f t="shared" ref="H87:H89" si="18">(B87-B73)/B73*100</f>
        <v>-3.5956378731176288</v>
      </c>
      <c r="I87" s="106">
        <f t="shared" ref="I87:I89" si="19">(C87-C73)/C73*100</f>
        <v>-5.3781100577272758</v>
      </c>
      <c r="J87" s="106">
        <f t="shared" ref="J87:J89" si="20">(D87-D73)/D73*100</f>
        <v>1.2573874938584135</v>
      </c>
      <c r="K87" s="106">
        <f t="shared" ref="K87:K89" si="21">(E87-E73)/E73*100</f>
        <v>-1.3154666234793186</v>
      </c>
      <c r="L87" s="106">
        <f t="shared" ref="L87:L89" si="22">(F87-F73)/F73*100</f>
        <v>-41.403552639445593</v>
      </c>
    </row>
    <row r="88" spans="1:12" ht="15" customHeight="1" x14ac:dyDescent="0.2">
      <c r="A88" s="100" t="s">
        <v>46</v>
      </c>
      <c r="B88" s="109">
        <v>140062.67272599999</v>
      </c>
      <c r="C88" s="109">
        <v>103049.33749999999</v>
      </c>
      <c r="D88" s="109">
        <v>125457.70533700001</v>
      </c>
      <c r="E88" s="109">
        <v>265520.37806299998</v>
      </c>
      <c r="F88" s="109">
        <v>14604.967388999983</v>
      </c>
      <c r="G88" s="164"/>
      <c r="H88" s="106">
        <f t="shared" si="18"/>
        <v>6.508959529341336</v>
      </c>
      <c r="I88" s="106">
        <f t="shared" si="19"/>
        <v>-2.2556873020791586</v>
      </c>
      <c r="J88" s="106">
        <f t="shared" si="20"/>
        <v>0.5950921309190037</v>
      </c>
      <c r="K88" s="106">
        <f t="shared" si="21"/>
        <v>3.6303598150986547</v>
      </c>
      <c r="L88" s="106">
        <f t="shared" si="22"/>
        <v>115.16969605394142</v>
      </c>
    </row>
    <row r="89" spans="1:12" ht="15" customHeight="1" x14ac:dyDescent="0.2">
      <c r="A89" s="100" t="s">
        <v>47</v>
      </c>
      <c r="B89" s="109">
        <v>131318.386788</v>
      </c>
      <c r="C89" s="109">
        <v>103367.10945099998</v>
      </c>
      <c r="D89" s="109">
        <v>115468.55527300001</v>
      </c>
      <c r="E89" s="109">
        <v>246786.94206100001</v>
      </c>
      <c r="F89" s="109">
        <v>15849.831514999998</v>
      </c>
      <c r="G89" s="164"/>
      <c r="H89" s="106">
        <f t="shared" si="18"/>
        <v>1.7230062101570367</v>
      </c>
      <c r="I89" s="106">
        <f t="shared" si="19"/>
        <v>-2.7584182687848511</v>
      </c>
      <c r="J89" s="106">
        <f t="shared" si="20"/>
        <v>-5.9241684235833363</v>
      </c>
      <c r="K89" s="106">
        <f t="shared" si="21"/>
        <v>-2.0041052449455856</v>
      </c>
      <c r="L89" s="106">
        <f t="shared" si="22"/>
        <v>149.43804940536947</v>
      </c>
    </row>
    <row r="90" spans="1:12" ht="15" customHeight="1" x14ac:dyDescent="0.2">
      <c r="A90" s="100" t="s">
        <v>48</v>
      </c>
      <c r="B90" s="109">
        <v>139026.288355</v>
      </c>
      <c r="C90" s="109">
        <v>104498.538156</v>
      </c>
      <c r="D90" s="109">
        <v>118796.02148</v>
      </c>
      <c r="E90" s="109">
        <v>257822.30983499999</v>
      </c>
      <c r="F90" s="109">
        <v>20230.266875000001</v>
      </c>
      <c r="G90" s="164"/>
      <c r="H90" s="106">
        <f t="shared" ref="H90" si="23">(B90-B76)/B76*100</f>
        <v>12.453621425775513</v>
      </c>
      <c r="I90" s="106">
        <f t="shared" ref="I90" si="24">(C90-C76)/C76*100</f>
        <v>4.5016019130645608</v>
      </c>
      <c r="J90" s="106">
        <f t="shared" ref="J90" si="25">(D90-D76)/D76*100</f>
        <v>7.22628235249599</v>
      </c>
      <c r="K90" s="106">
        <f t="shared" ref="K90" si="26">(E90-E76)/E76*100</f>
        <v>9.9831102588806946</v>
      </c>
      <c r="L90" s="106">
        <f t="shared" ref="L90" si="27">(F90-F76)/F76*100</f>
        <v>57.558212853755577</v>
      </c>
    </row>
    <row r="91" spans="1:12" ht="15" customHeight="1" x14ac:dyDescent="0.2">
      <c r="A91" s="100" t="s">
        <v>49</v>
      </c>
      <c r="B91" s="109">
        <v>148321.65493700001</v>
      </c>
      <c r="C91" s="109">
        <v>109176.708998</v>
      </c>
      <c r="D91" s="109">
        <v>129326.996405</v>
      </c>
      <c r="E91" s="109">
        <v>277648.651342</v>
      </c>
      <c r="F91" s="109">
        <v>18994.658532000016</v>
      </c>
      <c r="H91" s="106">
        <f t="shared" ref="H91" si="28">(B91-B77)/B77*100</f>
        <v>15.674165589677502</v>
      </c>
      <c r="I91" s="106">
        <f t="shared" ref="I91" si="29">(C91-C77)/C77*100</f>
        <v>9.6943883118966063</v>
      </c>
      <c r="J91" s="106">
        <f t="shared" ref="J91" si="30">(D91-D77)/D77*100</f>
        <v>11.23046248876522</v>
      </c>
      <c r="K91" s="106">
        <f t="shared" ref="K91" si="31">(E91-E77)/E77*100</f>
        <v>13.560949399888758</v>
      </c>
      <c r="L91" s="106">
        <f t="shared" ref="L91" si="32">(F91-F77)/F77*100</f>
        <v>58.894463648118659</v>
      </c>
    </row>
  </sheetData>
  <mergeCells count="2">
    <mergeCell ref="B3:F3"/>
    <mergeCell ref="H3:L3"/>
  </mergeCells>
  <phoneticPr fontId="4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view="pageBreakPreview" zoomScaleNormal="100" zoomScaleSheetLayoutView="100" workbookViewId="0">
      <selection activeCell="B46" sqref="B46:B75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11.42578125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3" width="13" style="1" bestFit="1" customWidth="1"/>
    <col min="14" max="14" width="11" style="1" bestFit="1" customWidth="1"/>
    <col min="15" max="16" width="12.42578125" style="1" bestFit="1" customWidth="1"/>
    <col min="17" max="16384" width="9.140625" style="1"/>
  </cols>
  <sheetData>
    <row r="1" spans="1:13" ht="12.75" x14ac:dyDescent="0.2">
      <c r="A1" s="94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x14ac:dyDescent="0.2">
      <c r="A2" s="39"/>
      <c r="B2" s="111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x14ac:dyDescent="0.2">
      <c r="A3" s="10"/>
      <c r="B3" s="11"/>
      <c r="C3" s="157" t="s">
        <v>121</v>
      </c>
      <c r="D3" s="157"/>
      <c r="E3" s="157"/>
      <c r="F3" s="11"/>
      <c r="G3" s="158" t="s">
        <v>106</v>
      </c>
      <c r="H3" s="158"/>
      <c r="I3" s="12"/>
      <c r="J3" s="157" t="s">
        <v>121</v>
      </c>
      <c r="K3" s="157"/>
      <c r="L3" s="157"/>
    </row>
    <row r="4" spans="1:13" ht="24" x14ac:dyDescent="0.2">
      <c r="A4" s="13" t="s">
        <v>119</v>
      </c>
      <c r="B4" s="14" t="s">
        <v>1</v>
      </c>
      <c r="C4" s="15" t="s">
        <v>182</v>
      </c>
      <c r="D4" s="15" t="s">
        <v>177</v>
      </c>
      <c r="E4" s="15" t="s">
        <v>183</v>
      </c>
      <c r="F4" s="16" t="s">
        <v>116</v>
      </c>
      <c r="G4" s="17" t="s">
        <v>129</v>
      </c>
      <c r="H4" s="18" t="s">
        <v>2</v>
      </c>
      <c r="I4" s="18"/>
      <c r="J4" s="15" t="s">
        <v>184</v>
      </c>
      <c r="K4" s="15" t="s">
        <v>185</v>
      </c>
      <c r="L4" s="16" t="s">
        <v>116</v>
      </c>
    </row>
    <row r="5" spans="1:13" ht="15" customHeight="1" x14ac:dyDescent="0.2">
      <c r="A5" s="81"/>
      <c r="B5" s="82" t="s">
        <v>34</v>
      </c>
      <c r="C5" s="83">
        <v>128223.665311</v>
      </c>
      <c r="D5" s="83">
        <v>139026.288355</v>
      </c>
      <c r="E5" s="83">
        <v>148321.65493700001</v>
      </c>
      <c r="F5" s="84">
        <f>E5/E$5*100</f>
        <v>100</v>
      </c>
      <c r="G5" s="85">
        <f>E5-C5</f>
        <v>20097.98962600001</v>
      </c>
      <c r="H5" s="85">
        <f t="shared" ref="H5" si="0">(G5/C5)*100</f>
        <v>15.674165589677502</v>
      </c>
      <c r="I5" s="86"/>
      <c r="J5" s="83">
        <v>1244582.554308</v>
      </c>
      <c r="K5" s="83">
        <v>1318755.19896</v>
      </c>
      <c r="L5" s="84">
        <f>K5/K$5*100</f>
        <v>100</v>
      </c>
    </row>
    <row r="6" spans="1:13" ht="6" customHeight="1" x14ac:dyDescent="0.2">
      <c r="A6" s="112"/>
      <c r="B6" s="113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3" x14ac:dyDescent="0.2">
      <c r="A7" s="67" t="s">
        <v>3</v>
      </c>
      <c r="B7" s="39" t="s">
        <v>136</v>
      </c>
      <c r="C7" s="41">
        <v>18856.457617000015</v>
      </c>
      <c r="D7" s="41">
        <v>23520.939171999988</v>
      </c>
      <c r="E7" s="41">
        <v>23984.33658900001</v>
      </c>
      <c r="F7" s="55">
        <f>E7/E$5*100</f>
        <v>16.170488792878839</v>
      </c>
      <c r="G7" s="118">
        <f>E7-C7</f>
        <v>5127.878971999995</v>
      </c>
      <c r="H7" s="118">
        <f t="shared" ref="H7" si="1">(G7/C7)*100</f>
        <v>27.194285778135562</v>
      </c>
      <c r="I7" s="57"/>
      <c r="J7" s="41">
        <v>190341.98378899996</v>
      </c>
      <c r="K7" s="41">
        <v>211164.48664700001</v>
      </c>
      <c r="L7" s="55">
        <f>K7/K$5*100</f>
        <v>16.012409794746521</v>
      </c>
      <c r="M7" s="151"/>
    </row>
    <row r="8" spans="1:13" x14ac:dyDescent="0.2">
      <c r="A8" s="67" t="s">
        <v>4</v>
      </c>
      <c r="B8" s="39" t="s">
        <v>138</v>
      </c>
      <c r="C8" s="41">
        <v>18930.37131200001</v>
      </c>
      <c r="D8" s="41">
        <v>20028.937990999992</v>
      </c>
      <c r="E8" s="41">
        <v>18430.369394000008</v>
      </c>
      <c r="F8" s="55">
        <f t="shared" ref="F8:F36" si="2">E8/E$5*100</f>
        <v>12.425946435015408</v>
      </c>
      <c r="G8" s="118">
        <f t="shared" ref="G8:G36" si="3">E8-C8</f>
        <v>-500.00191800000175</v>
      </c>
      <c r="H8" s="118">
        <f t="shared" ref="H8:H36" si="4">(G8/C8)*100</f>
        <v>-2.6412684133831505</v>
      </c>
      <c r="I8" s="57"/>
      <c r="J8" s="41">
        <v>159665.38857900005</v>
      </c>
      <c r="K8" s="41">
        <v>184771.30128699998</v>
      </c>
      <c r="L8" s="55">
        <f t="shared" ref="L8:L36" si="5">K8/K$5*100</f>
        <v>14.011038700185964</v>
      </c>
      <c r="M8" s="151"/>
    </row>
    <row r="9" spans="1:13" x14ac:dyDescent="0.2">
      <c r="A9" s="67" t="s">
        <v>5</v>
      </c>
      <c r="B9" s="39" t="s">
        <v>137</v>
      </c>
      <c r="C9" s="41">
        <v>16039.940236000011</v>
      </c>
      <c r="D9" s="41">
        <v>16610.548084000002</v>
      </c>
      <c r="E9" s="41">
        <v>17238.969738</v>
      </c>
      <c r="F9" s="55">
        <f t="shared" si="2"/>
        <v>11.622692414888638</v>
      </c>
      <c r="G9" s="118">
        <f t="shared" si="3"/>
        <v>1199.0295019999885</v>
      </c>
      <c r="H9" s="118">
        <f t="shared" si="4"/>
        <v>7.4752741242070782</v>
      </c>
      <c r="I9" s="57"/>
      <c r="J9" s="41">
        <v>153267.40582500002</v>
      </c>
      <c r="K9" s="41">
        <v>153585.70439199999</v>
      </c>
      <c r="L9" s="55">
        <f t="shared" si="5"/>
        <v>11.646263424259569</v>
      </c>
      <c r="M9" s="151"/>
    </row>
    <row r="10" spans="1:13" x14ac:dyDescent="0.2">
      <c r="A10" s="67" t="s">
        <v>6</v>
      </c>
      <c r="B10" s="39" t="s">
        <v>180</v>
      </c>
      <c r="C10" s="41">
        <v>10512.647147000003</v>
      </c>
      <c r="D10" s="41">
        <v>11858.553057000008</v>
      </c>
      <c r="E10" s="41">
        <v>13011.02281</v>
      </c>
      <c r="F10" s="55">
        <f t="shared" si="2"/>
        <v>8.772166691051595</v>
      </c>
      <c r="G10" s="118">
        <f t="shared" si="3"/>
        <v>2498.3756629999971</v>
      </c>
      <c r="H10" s="118">
        <f t="shared" si="4"/>
        <v>23.765428707582554</v>
      </c>
      <c r="I10" s="57"/>
      <c r="J10" s="41">
        <v>97218.475596999997</v>
      </c>
      <c r="K10" s="41">
        <v>106108.47975499999</v>
      </c>
      <c r="L10" s="55">
        <f t="shared" si="5"/>
        <v>8.0461089244371919</v>
      </c>
      <c r="M10" s="153"/>
    </row>
    <row r="11" spans="1:13" x14ac:dyDescent="0.2">
      <c r="A11" s="67" t="s">
        <v>7</v>
      </c>
      <c r="B11" s="39" t="s">
        <v>139</v>
      </c>
      <c r="C11" s="41">
        <v>7455.0878620000021</v>
      </c>
      <c r="D11" s="41">
        <v>8056.2789040000043</v>
      </c>
      <c r="E11" s="41">
        <v>10190.191607000001</v>
      </c>
      <c r="F11" s="55">
        <f t="shared" si="2"/>
        <v>6.8703330011577277</v>
      </c>
      <c r="G11" s="118">
        <f t="shared" si="3"/>
        <v>2735.1037449999985</v>
      </c>
      <c r="H11" s="118">
        <f t="shared" si="4"/>
        <v>36.687746618538746</v>
      </c>
      <c r="I11" s="57"/>
      <c r="J11" s="41">
        <v>71829.882004999992</v>
      </c>
      <c r="K11" s="41">
        <v>76879.173458000034</v>
      </c>
      <c r="L11" s="55">
        <f t="shared" si="5"/>
        <v>5.8296773744383099</v>
      </c>
      <c r="M11" s="151"/>
    </row>
    <row r="12" spans="1:13" x14ac:dyDescent="0.2">
      <c r="A12" s="67" t="s">
        <v>8</v>
      </c>
      <c r="B12" s="39" t="s">
        <v>147</v>
      </c>
      <c r="C12" s="41">
        <v>5849.033806999998</v>
      </c>
      <c r="D12" s="41">
        <v>7794.2896920000003</v>
      </c>
      <c r="E12" s="41">
        <v>8111.5516380000017</v>
      </c>
      <c r="F12" s="55">
        <f t="shared" si="2"/>
        <v>5.4688923484877536</v>
      </c>
      <c r="G12" s="118">
        <f t="shared" si="3"/>
        <v>2262.5178310000038</v>
      </c>
      <c r="H12" s="118">
        <f t="shared" si="4"/>
        <v>38.681907228716497</v>
      </c>
      <c r="I12" s="57"/>
      <c r="J12" s="41">
        <v>54563.191605999986</v>
      </c>
      <c r="K12" s="41">
        <v>70092.521958999961</v>
      </c>
      <c r="L12" s="55">
        <f t="shared" si="5"/>
        <v>5.3150518014470389</v>
      </c>
      <c r="M12" s="151"/>
    </row>
    <row r="13" spans="1:13" x14ac:dyDescent="0.2">
      <c r="A13" s="67" t="s">
        <v>9</v>
      </c>
      <c r="B13" s="39" t="s">
        <v>140</v>
      </c>
      <c r="C13" s="41">
        <v>6597.4159600000021</v>
      </c>
      <c r="D13" s="41">
        <v>6189.2484750000003</v>
      </c>
      <c r="E13" s="41">
        <v>7031.5729380000012</v>
      </c>
      <c r="F13" s="55">
        <f t="shared" si="2"/>
        <v>4.7407594939435374</v>
      </c>
      <c r="G13" s="118">
        <f t="shared" si="3"/>
        <v>434.15697799999907</v>
      </c>
      <c r="H13" s="118">
        <f t="shared" si="4"/>
        <v>6.5807125188450142</v>
      </c>
      <c r="I13" s="57"/>
      <c r="J13" s="41">
        <v>69662.421118000013</v>
      </c>
      <c r="K13" s="41">
        <v>64241.552280000004</v>
      </c>
      <c r="L13" s="55">
        <f t="shared" si="5"/>
        <v>4.8713781246634964</v>
      </c>
      <c r="M13" s="151"/>
    </row>
    <row r="14" spans="1:13" x14ac:dyDescent="0.2">
      <c r="A14" s="67" t="s">
        <v>10</v>
      </c>
      <c r="B14" s="39" t="s">
        <v>141</v>
      </c>
      <c r="C14" s="41">
        <v>4633.6202940000003</v>
      </c>
      <c r="D14" s="41">
        <v>5515.7289170000004</v>
      </c>
      <c r="E14" s="41">
        <v>5479.7286329999988</v>
      </c>
      <c r="F14" s="55">
        <f t="shared" si="2"/>
        <v>3.6944899484350597</v>
      </c>
      <c r="G14" s="118">
        <f t="shared" si="3"/>
        <v>846.10833899999852</v>
      </c>
      <c r="H14" s="118">
        <f t="shared" si="4"/>
        <v>18.260200131107212</v>
      </c>
      <c r="I14" s="57"/>
      <c r="J14" s="41">
        <v>48968.825420999994</v>
      </c>
      <c r="K14" s="41">
        <v>53513.090569999986</v>
      </c>
      <c r="L14" s="55">
        <f t="shared" si="5"/>
        <v>4.0578486903559972</v>
      </c>
      <c r="M14" s="151"/>
    </row>
    <row r="15" spans="1:13" x14ac:dyDescent="0.2">
      <c r="A15" s="67" t="s">
        <v>11</v>
      </c>
      <c r="B15" s="39" t="s">
        <v>145</v>
      </c>
      <c r="C15" s="41">
        <v>3901.6802209999992</v>
      </c>
      <c r="D15" s="41">
        <v>4950.7136920000021</v>
      </c>
      <c r="E15" s="41">
        <v>5049.4384539999992</v>
      </c>
      <c r="F15" s="55">
        <f t="shared" si="2"/>
        <v>3.4043838414186798</v>
      </c>
      <c r="G15" s="118">
        <f t="shared" si="3"/>
        <v>1147.758233</v>
      </c>
      <c r="H15" s="118">
        <f t="shared" si="4"/>
        <v>29.417024665999662</v>
      </c>
      <c r="I15" s="57"/>
      <c r="J15" s="41">
        <v>46276.880410999998</v>
      </c>
      <c r="K15" s="41">
        <v>45025.472775000009</v>
      </c>
      <c r="L15" s="55">
        <f t="shared" si="5"/>
        <v>3.4142403996214092</v>
      </c>
      <c r="M15" s="151"/>
    </row>
    <row r="16" spans="1:13" x14ac:dyDescent="0.2">
      <c r="A16" s="67" t="s">
        <v>12</v>
      </c>
      <c r="B16" s="39" t="s">
        <v>142</v>
      </c>
      <c r="C16" s="41">
        <v>4157.7569279999989</v>
      </c>
      <c r="D16" s="41">
        <v>4172.428856999999</v>
      </c>
      <c r="E16" s="41">
        <v>4858.1218830000007</v>
      </c>
      <c r="F16" s="55">
        <f t="shared" si="2"/>
        <v>3.2753962225296771</v>
      </c>
      <c r="G16" s="118">
        <f t="shared" si="3"/>
        <v>700.36495500000183</v>
      </c>
      <c r="H16" s="118">
        <f t="shared" si="4"/>
        <v>16.844778738349614</v>
      </c>
      <c r="I16" s="57"/>
      <c r="J16" s="41">
        <v>44475.280178000015</v>
      </c>
      <c r="K16" s="41">
        <v>43270.633400999999</v>
      </c>
      <c r="L16" s="55">
        <f t="shared" si="5"/>
        <v>3.2811725356703194</v>
      </c>
      <c r="M16" s="151"/>
    </row>
    <row r="17" spans="1:13" x14ac:dyDescent="0.2">
      <c r="A17" s="67" t="s">
        <v>13</v>
      </c>
      <c r="B17" s="39" t="s">
        <v>146</v>
      </c>
      <c r="C17" s="41">
        <v>4861.3447310000047</v>
      </c>
      <c r="D17" s="41">
        <v>4497.6508739999999</v>
      </c>
      <c r="E17" s="41">
        <v>4443.9116929999964</v>
      </c>
      <c r="F17" s="55">
        <f t="shared" si="2"/>
        <v>2.9961314110792241</v>
      </c>
      <c r="G17" s="118">
        <f t="shared" si="3"/>
        <v>-417.43303800000831</v>
      </c>
      <c r="H17" s="118">
        <f t="shared" si="4"/>
        <v>-8.5867812528929637</v>
      </c>
      <c r="I17" s="57"/>
      <c r="J17" s="41">
        <v>43224.361716000014</v>
      </c>
      <c r="K17" s="41">
        <v>42689.959561000003</v>
      </c>
      <c r="L17" s="55">
        <f t="shared" si="5"/>
        <v>3.2371405697332052</v>
      </c>
      <c r="M17" s="151"/>
    </row>
    <row r="18" spans="1:13" x14ac:dyDescent="0.2">
      <c r="A18" s="67" t="s">
        <v>14</v>
      </c>
      <c r="B18" s="39" t="s">
        <v>144</v>
      </c>
      <c r="C18" s="41">
        <v>5108.6565710000013</v>
      </c>
      <c r="D18" s="41">
        <v>3888.0860599999992</v>
      </c>
      <c r="E18" s="41">
        <v>4611.9082549999985</v>
      </c>
      <c r="F18" s="55">
        <f t="shared" si="2"/>
        <v>3.1093964377345422</v>
      </c>
      <c r="G18" s="118">
        <f t="shared" si="3"/>
        <v>-496.74831600000289</v>
      </c>
      <c r="H18" s="118">
        <f t="shared" si="4"/>
        <v>-9.7236584431974489</v>
      </c>
      <c r="I18" s="118"/>
      <c r="J18" s="41">
        <v>46136.883229000014</v>
      </c>
      <c r="K18" s="41">
        <v>41509.993933000005</v>
      </c>
      <c r="L18" s="55">
        <f t="shared" si="5"/>
        <v>3.1476648558986327</v>
      </c>
      <c r="M18" s="151"/>
    </row>
    <row r="19" spans="1:13" x14ac:dyDescent="0.2">
      <c r="A19" s="67" t="s">
        <v>15</v>
      </c>
      <c r="B19" s="39" t="s">
        <v>143</v>
      </c>
      <c r="C19" s="41">
        <v>4220.0288570000012</v>
      </c>
      <c r="D19" s="41">
        <v>4081.2396619999981</v>
      </c>
      <c r="E19" s="41">
        <v>4439.4849900000017</v>
      </c>
      <c r="F19" s="55">
        <f t="shared" si="2"/>
        <v>2.9931468819476721</v>
      </c>
      <c r="G19" s="118">
        <f t="shared" si="3"/>
        <v>219.45613300000059</v>
      </c>
      <c r="H19" s="118">
        <f t="shared" si="4"/>
        <v>5.2003467378185402</v>
      </c>
      <c r="I19" s="57"/>
      <c r="J19" s="41">
        <v>41051.744758000008</v>
      </c>
      <c r="K19" s="41">
        <v>40752.526439000001</v>
      </c>
      <c r="L19" s="55">
        <f t="shared" si="5"/>
        <v>3.0902267889550963</v>
      </c>
      <c r="M19" s="151"/>
    </row>
    <row r="20" spans="1:13" x14ac:dyDescent="0.2">
      <c r="A20" s="67" t="s">
        <v>16</v>
      </c>
      <c r="B20" s="39" t="s">
        <v>149</v>
      </c>
      <c r="C20" s="41">
        <v>1313.3516549999999</v>
      </c>
      <c r="D20" s="41">
        <v>2729.3967880000005</v>
      </c>
      <c r="E20" s="41">
        <v>3177.7033860000001</v>
      </c>
      <c r="F20" s="55">
        <f t="shared" si="2"/>
        <v>2.1424406216002225</v>
      </c>
      <c r="G20" s="118">
        <f t="shared" si="3"/>
        <v>1864.3517310000002</v>
      </c>
      <c r="H20" s="118">
        <f t="shared" si="4"/>
        <v>141.95373523171145</v>
      </c>
      <c r="I20" s="57"/>
      <c r="J20" s="41">
        <v>16097.087462999994</v>
      </c>
      <c r="K20" s="41">
        <v>25557.039739000011</v>
      </c>
      <c r="L20" s="55">
        <f t="shared" si="5"/>
        <v>1.9379669372416402</v>
      </c>
      <c r="M20" s="151"/>
    </row>
    <row r="21" spans="1:13" x14ac:dyDescent="0.2">
      <c r="A21" s="67" t="s">
        <v>17</v>
      </c>
      <c r="B21" s="39" t="s">
        <v>148</v>
      </c>
      <c r="C21" s="41">
        <v>2159.5719079999994</v>
      </c>
      <c r="D21" s="41">
        <v>2019.8359339999995</v>
      </c>
      <c r="E21" s="41">
        <v>2541.663766000001</v>
      </c>
      <c r="F21" s="55">
        <f t="shared" si="2"/>
        <v>1.7136161048631631</v>
      </c>
      <c r="G21" s="118">
        <f t="shared" si="3"/>
        <v>382.09185800000159</v>
      </c>
      <c r="H21" s="118">
        <f t="shared" si="4"/>
        <v>17.692944448136512</v>
      </c>
      <c r="I21" s="57"/>
      <c r="J21" s="41">
        <v>23421.952964000011</v>
      </c>
      <c r="K21" s="41">
        <v>22128.936867</v>
      </c>
      <c r="L21" s="55">
        <f t="shared" si="5"/>
        <v>1.6780170333699065</v>
      </c>
      <c r="M21" s="151"/>
    </row>
    <row r="22" spans="1:13" x14ac:dyDescent="0.2">
      <c r="A22" s="67" t="s">
        <v>18</v>
      </c>
      <c r="B22" s="39" t="s">
        <v>150</v>
      </c>
      <c r="C22" s="41">
        <v>1908.7550960000001</v>
      </c>
      <c r="D22" s="41">
        <v>1519.0530879999999</v>
      </c>
      <c r="E22" s="41">
        <v>1608.1663489999999</v>
      </c>
      <c r="F22" s="55">
        <f t="shared" si="2"/>
        <v>1.0842424524477376</v>
      </c>
      <c r="G22" s="118">
        <f t="shared" si="3"/>
        <v>-300.58874700000024</v>
      </c>
      <c r="H22" s="118">
        <f t="shared" si="4"/>
        <v>-15.747894930571032</v>
      </c>
      <c r="I22" s="57"/>
      <c r="J22" s="41">
        <v>17085.419511000007</v>
      </c>
      <c r="K22" s="41">
        <v>16420.891893</v>
      </c>
      <c r="L22" s="55">
        <f t="shared" si="5"/>
        <v>1.2451812061821546</v>
      </c>
      <c r="M22" s="151"/>
    </row>
    <row r="23" spans="1:13" x14ac:dyDescent="0.2">
      <c r="A23" s="67" t="s">
        <v>19</v>
      </c>
      <c r="B23" s="39" t="s">
        <v>151</v>
      </c>
      <c r="C23" s="41">
        <v>1167.8888420000007</v>
      </c>
      <c r="D23" s="41">
        <v>1117.8678129999996</v>
      </c>
      <c r="E23" s="41">
        <v>1475.3780939999999</v>
      </c>
      <c r="F23" s="55">
        <f t="shared" si="2"/>
        <v>0.99471523199135725</v>
      </c>
      <c r="G23" s="118">
        <f t="shared" si="3"/>
        <v>307.48925199999917</v>
      </c>
      <c r="H23" s="118">
        <f t="shared" si="4"/>
        <v>26.32864027311248</v>
      </c>
      <c r="I23" s="57"/>
      <c r="J23" s="41">
        <v>12035.267791999991</v>
      </c>
      <c r="K23" s="41">
        <v>13240.534616999994</v>
      </c>
      <c r="L23" s="55">
        <f t="shared" si="5"/>
        <v>1.004017624153579</v>
      </c>
      <c r="M23" s="151"/>
    </row>
    <row r="24" spans="1:13" x14ac:dyDescent="0.2">
      <c r="A24" s="67" t="s">
        <v>20</v>
      </c>
      <c r="B24" s="39" t="s">
        <v>152</v>
      </c>
      <c r="C24" s="41">
        <v>953.37910599999987</v>
      </c>
      <c r="D24" s="41">
        <v>980.9184189999994</v>
      </c>
      <c r="E24" s="41">
        <v>927.05537100000004</v>
      </c>
      <c r="F24" s="55">
        <f t="shared" si="2"/>
        <v>0.6250303581050044</v>
      </c>
      <c r="G24" s="118">
        <f t="shared" si="3"/>
        <v>-26.323734999999829</v>
      </c>
      <c r="H24" s="118">
        <f t="shared" si="4"/>
        <v>-2.7610983746480211</v>
      </c>
      <c r="I24" s="57"/>
      <c r="J24" s="41">
        <v>10075.158164000002</v>
      </c>
      <c r="K24" s="41">
        <v>8949.7662139999993</v>
      </c>
      <c r="L24" s="55">
        <f t="shared" si="5"/>
        <v>0.67865258245487758</v>
      </c>
      <c r="M24" s="151"/>
    </row>
    <row r="25" spans="1:13" x14ac:dyDescent="0.2">
      <c r="A25" s="67" t="s">
        <v>21</v>
      </c>
      <c r="B25" s="39" t="s">
        <v>153</v>
      </c>
      <c r="C25" s="41">
        <v>689.77534800000012</v>
      </c>
      <c r="D25" s="41">
        <v>760.3972940000001</v>
      </c>
      <c r="E25" s="41">
        <v>745.43215300000043</v>
      </c>
      <c r="F25" s="55">
        <f t="shared" si="2"/>
        <v>0.5025780984689151</v>
      </c>
      <c r="G25" s="118">
        <f t="shared" si="3"/>
        <v>55.656805000000304</v>
      </c>
      <c r="H25" s="118">
        <f t="shared" si="4"/>
        <v>8.0688306941349683</v>
      </c>
      <c r="I25" s="57"/>
      <c r="J25" s="41">
        <v>7135.0889690000022</v>
      </c>
      <c r="K25" s="41">
        <v>7168.3663420000021</v>
      </c>
      <c r="L25" s="55">
        <f t="shared" si="5"/>
        <v>0.54357066024483824</v>
      </c>
      <c r="M25" s="151"/>
    </row>
    <row r="26" spans="1:13" x14ac:dyDescent="0.2">
      <c r="A26" s="67" t="s">
        <v>22</v>
      </c>
      <c r="B26" s="39" t="s">
        <v>158</v>
      </c>
      <c r="C26" s="41">
        <v>476.75726500000007</v>
      </c>
      <c r="D26" s="41">
        <v>432.32334199999985</v>
      </c>
      <c r="E26" s="41">
        <v>533.89769499999989</v>
      </c>
      <c r="F26" s="55">
        <f t="shared" si="2"/>
        <v>0.35995937021251162</v>
      </c>
      <c r="G26" s="118">
        <f t="shared" si="3"/>
        <v>57.14042999999981</v>
      </c>
      <c r="H26" s="118">
        <f t="shared" si="4"/>
        <v>11.985224808267956</v>
      </c>
      <c r="I26" s="57"/>
      <c r="J26" s="41">
        <v>5458.5880129999987</v>
      </c>
      <c r="K26" s="41">
        <v>5520.869436</v>
      </c>
      <c r="L26" s="55">
        <f t="shared" si="5"/>
        <v>0.41864247741763455</v>
      </c>
      <c r="M26" s="151"/>
    </row>
    <row r="27" spans="1:13" x14ac:dyDescent="0.2">
      <c r="A27" s="67" t="s">
        <v>23</v>
      </c>
      <c r="B27" s="39" t="s">
        <v>161</v>
      </c>
      <c r="C27" s="41">
        <v>455.70576200000011</v>
      </c>
      <c r="D27" s="41">
        <v>333.41128800000018</v>
      </c>
      <c r="E27" s="41">
        <v>836.43734700000005</v>
      </c>
      <c r="F27" s="55">
        <f t="shared" si="2"/>
        <v>0.56393474530423682</v>
      </c>
      <c r="G27" s="118">
        <f t="shared" si="3"/>
        <v>380.73158499999994</v>
      </c>
      <c r="H27" s="118">
        <f t="shared" si="4"/>
        <v>83.547678512785595</v>
      </c>
      <c r="I27" s="57"/>
      <c r="J27" s="41">
        <v>3934.039017000001</v>
      </c>
      <c r="K27" s="41">
        <v>4839.6441069999992</v>
      </c>
      <c r="L27" s="55">
        <f t="shared" si="5"/>
        <v>0.36698578408006666</v>
      </c>
      <c r="M27" s="151"/>
    </row>
    <row r="28" spans="1:13" x14ac:dyDescent="0.2">
      <c r="A28" s="67" t="s">
        <v>24</v>
      </c>
      <c r="B28" s="39" t="s">
        <v>154</v>
      </c>
      <c r="C28" s="41">
        <v>538.07514700000036</v>
      </c>
      <c r="D28" s="41">
        <v>499.99371300000001</v>
      </c>
      <c r="E28" s="41">
        <v>719.98203300000023</v>
      </c>
      <c r="F28" s="55">
        <f t="shared" si="2"/>
        <v>0.48541936327895902</v>
      </c>
      <c r="G28" s="118">
        <f t="shared" si="3"/>
        <v>181.90688599999987</v>
      </c>
      <c r="H28" s="118">
        <f t="shared" si="4"/>
        <v>33.806966743253007</v>
      </c>
      <c r="I28" s="57"/>
      <c r="J28" s="41">
        <v>4826.0375900000017</v>
      </c>
      <c r="K28" s="41">
        <v>4811.7618080000011</v>
      </c>
      <c r="L28" s="55">
        <f t="shared" si="5"/>
        <v>0.36487149486081</v>
      </c>
      <c r="M28" s="151"/>
    </row>
    <row r="29" spans="1:13" x14ac:dyDescent="0.2">
      <c r="A29" s="67" t="s">
        <v>25</v>
      </c>
      <c r="B29" s="39" t="s">
        <v>155</v>
      </c>
      <c r="C29" s="41">
        <v>439.90804799999989</v>
      </c>
      <c r="D29" s="41">
        <v>350.85674300000022</v>
      </c>
      <c r="E29" s="41">
        <v>604.38732699999991</v>
      </c>
      <c r="F29" s="55">
        <f t="shared" si="2"/>
        <v>0.40748421210423719</v>
      </c>
      <c r="G29" s="118">
        <f t="shared" si="3"/>
        <v>164.47927900000002</v>
      </c>
      <c r="H29" s="118">
        <f t="shared" si="4"/>
        <v>37.389468037193097</v>
      </c>
      <c r="I29" s="57"/>
      <c r="J29" s="41">
        <v>6503.9078380000001</v>
      </c>
      <c r="K29" s="41">
        <v>4538.4221459999981</v>
      </c>
      <c r="L29" s="55">
        <f t="shared" si="5"/>
        <v>0.34414439841291999</v>
      </c>
      <c r="M29" s="151"/>
    </row>
    <row r="30" spans="1:13" x14ac:dyDescent="0.2">
      <c r="A30" s="67" t="s">
        <v>26</v>
      </c>
      <c r="B30" s="39" t="s">
        <v>159</v>
      </c>
      <c r="C30" s="41">
        <v>394.61846699999984</v>
      </c>
      <c r="D30" s="41">
        <v>457.1861389999998</v>
      </c>
      <c r="E30" s="41">
        <v>586.81716200000005</v>
      </c>
      <c r="F30" s="55">
        <f t="shared" si="2"/>
        <v>0.39563822440442165</v>
      </c>
      <c r="G30" s="118">
        <f t="shared" si="3"/>
        <v>192.19869500000021</v>
      </c>
      <c r="H30" s="118">
        <f t="shared" si="4"/>
        <v>48.7049418799755</v>
      </c>
      <c r="I30" s="57"/>
      <c r="J30" s="41">
        <v>4484.5241119999991</v>
      </c>
      <c r="K30" s="41">
        <v>4424.5612499999997</v>
      </c>
      <c r="L30" s="55">
        <f t="shared" si="5"/>
        <v>0.33551043085853299</v>
      </c>
      <c r="M30" s="151"/>
    </row>
    <row r="31" spans="1:13" x14ac:dyDescent="0.2">
      <c r="A31" s="67" t="s">
        <v>27</v>
      </c>
      <c r="B31" s="39" t="s">
        <v>156</v>
      </c>
      <c r="C31" s="41">
        <v>338.16351399999996</v>
      </c>
      <c r="D31" s="41">
        <v>270.20055000000002</v>
      </c>
      <c r="E31" s="41">
        <v>256.20196700000014</v>
      </c>
      <c r="F31" s="55">
        <f t="shared" si="2"/>
        <v>0.17273402667251964</v>
      </c>
      <c r="G31" s="118">
        <f t="shared" si="3"/>
        <v>-81.961546999999825</v>
      </c>
      <c r="H31" s="118">
        <f t="shared" si="4"/>
        <v>-24.2372531650472</v>
      </c>
      <c r="I31" s="57"/>
      <c r="J31" s="41">
        <v>4912.5714480000006</v>
      </c>
      <c r="K31" s="41">
        <v>3483.8544680000014</v>
      </c>
      <c r="L31" s="55">
        <f t="shared" si="5"/>
        <v>0.26417749638048421</v>
      </c>
      <c r="M31" s="151"/>
    </row>
    <row r="32" spans="1:13" x14ac:dyDescent="0.2">
      <c r="A32" s="67" t="s">
        <v>28</v>
      </c>
      <c r="B32" s="39" t="s">
        <v>160</v>
      </c>
      <c r="C32" s="41">
        <v>459.98806200000001</v>
      </c>
      <c r="D32" s="41">
        <v>428.43801699999972</v>
      </c>
      <c r="E32" s="41">
        <v>389.3132300000002</v>
      </c>
      <c r="F32" s="55">
        <f t="shared" si="2"/>
        <v>0.26247902247676641</v>
      </c>
      <c r="G32" s="118">
        <f t="shared" si="3"/>
        <v>-70.67483199999981</v>
      </c>
      <c r="H32" s="118">
        <f t="shared" si="4"/>
        <v>-15.364492655028904</v>
      </c>
      <c r="I32" s="57"/>
      <c r="J32" s="41">
        <v>2491.7292420000003</v>
      </c>
      <c r="K32" s="41">
        <v>3456.915109</v>
      </c>
      <c r="L32" s="55">
        <f t="shared" si="5"/>
        <v>0.26213470943858275</v>
      </c>
      <c r="M32" s="151"/>
    </row>
    <row r="33" spans="1:17" x14ac:dyDescent="0.2">
      <c r="A33" s="67" t="s">
        <v>29</v>
      </c>
      <c r="B33" s="39" t="s">
        <v>171</v>
      </c>
      <c r="C33" s="41">
        <v>204.13505000000004</v>
      </c>
      <c r="D33" s="41">
        <v>359.41729600000031</v>
      </c>
      <c r="E33" s="41">
        <v>380.35410699999994</v>
      </c>
      <c r="F33" s="55">
        <f t="shared" si="2"/>
        <v>0.25643868871444042</v>
      </c>
      <c r="G33" s="118">
        <f t="shared" si="3"/>
        <v>176.21905699999991</v>
      </c>
      <c r="H33" s="118">
        <f t="shared" si="4"/>
        <v>86.32474286018001</v>
      </c>
      <c r="I33" s="57"/>
      <c r="J33" s="41">
        <v>2512.9084689999991</v>
      </c>
      <c r="K33" s="41">
        <v>3407.9313309999998</v>
      </c>
      <c r="L33" s="55">
        <f t="shared" si="5"/>
        <v>0.25842031437582735</v>
      </c>
      <c r="M33" s="151"/>
    </row>
    <row r="34" spans="1:17" x14ac:dyDescent="0.2">
      <c r="A34" s="67" t="s">
        <v>30</v>
      </c>
      <c r="B34" s="39" t="s">
        <v>173</v>
      </c>
      <c r="C34" s="41">
        <v>309.57196099999987</v>
      </c>
      <c r="D34" s="41">
        <v>432.23616299999981</v>
      </c>
      <c r="E34" s="41">
        <v>213.64093400000007</v>
      </c>
      <c r="F34" s="55">
        <f t="shared" si="2"/>
        <v>0.14403893625023573</v>
      </c>
      <c r="G34" s="118">
        <f t="shared" si="3"/>
        <v>-95.931026999999801</v>
      </c>
      <c r="H34" s="118">
        <f t="shared" si="4"/>
        <v>-30.988280298421415</v>
      </c>
      <c r="I34" s="57"/>
      <c r="J34" s="41">
        <v>2629.3679399999992</v>
      </c>
      <c r="K34" s="41">
        <v>3306.7816390000012</v>
      </c>
      <c r="L34" s="55">
        <f t="shared" si="5"/>
        <v>0.25075022578927486</v>
      </c>
      <c r="M34" s="151"/>
    </row>
    <row r="35" spans="1:17" x14ac:dyDescent="0.2">
      <c r="A35" s="67" t="s">
        <v>31</v>
      </c>
      <c r="B35" s="39" t="s">
        <v>157</v>
      </c>
      <c r="C35" s="41">
        <v>351.22499599999992</v>
      </c>
      <c r="D35" s="41">
        <v>240.27737599999995</v>
      </c>
      <c r="E35" s="41">
        <v>318.48712900000015</v>
      </c>
      <c r="F35" s="55">
        <f t="shared" si="2"/>
        <v>0.21472732969118929</v>
      </c>
      <c r="G35" s="118">
        <f t="shared" si="3"/>
        <v>-32.737866999999767</v>
      </c>
      <c r="H35" s="118">
        <f t="shared" si="4"/>
        <v>-9.321052707763366</v>
      </c>
      <c r="I35" s="57"/>
      <c r="J35" s="41">
        <v>3456.9520909999987</v>
      </c>
      <c r="K35" s="41">
        <v>3052.3294370000008</v>
      </c>
      <c r="L35" s="55">
        <f t="shared" si="5"/>
        <v>0.23145534815006882</v>
      </c>
      <c r="M35" s="151"/>
    </row>
    <row r="36" spans="1:17" x14ac:dyDescent="0.2">
      <c r="A36" s="67" t="s">
        <v>32</v>
      </c>
      <c r="B36" s="39" t="s">
        <v>176</v>
      </c>
      <c r="C36" s="41">
        <v>226.01004699999993</v>
      </c>
      <c r="D36" s="41">
        <v>278.77484200000009</v>
      </c>
      <c r="E36" s="41">
        <v>368.080039</v>
      </c>
      <c r="F36" s="55">
        <f t="shared" si="2"/>
        <v>0.24816338460917448</v>
      </c>
      <c r="G36" s="118">
        <f t="shared" si="3"/>
        <v>142.06999200000007</v>
      </c>
      <c r="H36" s="118">
        <f t="shared" si="4"/>
        <v>62.860033828496178</v>
      </c>
      <c r="I36" s="57"/>
      <c r="J36" s="41">
        <v>3227.3259090000006</v>
      </c>
      <c r="K36" s="41">
        <v>2769.5138380000003</v>
      </c>
      <c r="L36" s="55">
        <f t="shared" si="5"/>
        <v>0.21000970007049838</v>
      </c>
      <c r="M36" s="151"/>
    </row>
    <row r="37" spans="1:17" x14ac:dyDescent="0.2">
      <c r="A37" s="68"/>
      <c r="B37" s="33" t="s">
        <v>107</v>
      </c>
      <c r="C37" s="63">
        <f>SUM(C7:C36)</f>
        <v>123510.92181700001</v>
      </c>
      <c r="D37" s="63">
        <f>SUM(D7:D36)</f>
        <v>134375.22824200004</v>
      </c>
      <c r="E37" s="63">
        <f t="shared" ref="E37" si="6">SUM(E7:E36)</f>
        <v>142563.606711</v>
      </c>
      <c r="F37" s="66">
        <f>E37/E$5*100</f>
        <v>96.117864091763423</v>
      </c>
      <c r="G37" s="69">
        <f t="shared" ref="G37" si="7">E37-C37</f>
        <v>19052.684893999991</v>
      </c>
      <c r="H37" s="69">
        <f>(G37/C37)*100</f>
        <v>15.425911015569463</v>
      </c>
      <c r="I37" s="65"/>
      <c r="J37" s="63">
        <f>SUM(J7:J36)</f>
        <v>1196970.6507639997</v>
      </c>
      <c r="K37" s="63">
        <f t="shared" ref="K37" si="8">SUM(K7:K36)</f>
        <v>1270683.0166979998</v>
      </c>
      <c r="L37" s="66">
        <f>K37/K$5*100</f>
        <v>96.354730407894422</v>
      </c>
      <c r="M37" s="80"/>
    </row>
    <row r="38" spans="1:17" x14ac:dyDescent="0.2">
      <c r="A38" s="68"/>
      <c r="B38" s="33" t="s">
        <v>33</v>
      </c>
      <c r="C38" s="78">
        <f>C5-C37</f>
        <v>4712.7434939999948</v>
      </c>
      <c r="D38" s="78">
        <f t="shared" ref="D38" si="9">D5-D37</f>
        <v>4651.0601129999559</v>
      </c>
      <c r="E38" s="78">
        <f>E5-E37</f>
        <v>5758.0482260000135</v>
      </c>
      <c r="F38" s="69">
        <f>E38/E$5*100</f>
        <v>3.8821359082365676</v>
      </c>
      <c r="G38" s="69">
        <f>E38-C38</f>
        <v>1045.3047320000187</v>
      </c>
      <c r="H38" s="69">
        <f>(G38/C38)*100</f>
        <v>22.180386718072882</v>
      </c>
      <c r="I38" s="65"/>
      <c r="J38" s="78">
        <f>J5-J37</f>
        <v>47611.90354400035</v>
      </c>
      <c r="K38" s="78">
        <f>K5-K37</f>
        <v>48072.182262000162</v>
      </c>
      <c r="L38" s="69">
        <f>K38/K$5*100</f>
        <v>3.6452695921055684</v>
      </c>
      <c r="M38" s="74"/>
      <c r="N38" s="74"/>
      <c r="O38" s="74"/>
      <c r="P38" s="74"/>
    </row>
    <row r="39" spans="1:17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7" ht="12.75" x14ac:dyDescent="0.2">
      <c r="A40" s="94" t="s">
        <v>125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7" x14ac:dyDescent="0.2">
      <c r="A41" s="39"/>
      <c r="B41" s="111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7" x14ac:dyDescent="0.2">
      <c r="A42" s="10"/>
      <c r="B42" s="11"/>
      <c r="C42" s="159" t="s">
        <v>122</v>
      </c>
      <c r="D42" s="159"/>
      <c r="E42" s="159"/>
      <c r="F42" s="11"/>
      <c r="G42" s="160" t="s">
        <v>106</v>
      </c>
      <c r="H42" s="160"/>
      <c r="I42" s="12"/>
      <c r="J42" s="159" t="s">
        <v>122</v>
      </c>
      <c r="K42" s="159"/>
      <c r="L42" s="159"/>
    </row>
    <row r="43" spans="1:17" ht="24" x14ac:dyDescent="0.2">
      <c r="A43" s="70" t="s">
        <v>119</v>
      </c>
      <c r="B43" s="71" t="s">
        <v>1</v>
      </c>
      <c r="C43" s="15" t="s">
        <v>182</v>
      </c>
      <c r="D43" s="15" t="s">
        <v>177</v>
      </c>
      <c r="E43" s="15" t="s">
        <v>183</v>
      </c>
      <c r="F43" s="16" t="s">
        <v>116</v>
      </c>
      <c r="G43" s="17" t="s">
        <v>123</v>
      </c>
      <c r="H43" s="18" t="s">
        <v>2</v>
      </c>
      <c r="I43" s="18"/>
      <c r="J43" s="15" t="s">
        <v>184</v>
      </c>
      <c r="K43" s="15" t="s">
        <v>185</v>
      </c>
      <c r="L43" s="16" t="s">
        <v>116</v>
      </c>
      <c r="M43" s="79"/>
    </row>
    <row r="44" spans="1:17" ht="15" customHeight="1" x14ac:dyDescent="0.2">
      <c r="A44" s="82"/>
      <c r="B44" s="82" t="s">
        <v>56</v>
      </c>
      <c r="C44" s="83">
        <v>116269.404542</v>
      </c>
      <c r="D44" s="83">
        <v>118796.02148</v>
      </c>
      <c r="E44" s="83">
        <v>129326.996405</v>
      </c>
      <c r="F44" s="85">
        <f>E44/E$44*100</f>
        <v>100</v>
      </c>
      <c r="G44" s="85">
        <f>E44-C44</f>
        <v>13057.591862999994</v>
      </c>
      <c r="H44" s="85">
        <f t="shared" ref="H44" si="10">(G44/C44)*100</f>
        <v>11.23046248876522</v>
      </c>
      <c r="I44" s="87"/>
      <c r="J44" s="83">
        <v>1139624.869989</v>
      </c>
      <c r="K44" s="83">
        <v>1193736.5259190002</v>
      </c>
      <c r="L44" s="85">
        <f>K44/K$44*100</f>
        <v>100</v>
      </c>
    </row>
    <row r="45" spans="1:17" ht="6" customHeight="1" x14ac:dyDescent="0.2">
      <c r="A45" s="119"/>
      <c r="B45" s="120"/>
      <c r="C45" s="114"/>
      <c r="D45" s="114"/>
      <c r="E45" s="114"/>
      <c r="F45" s="115"/>
      <c r="G45" s="116"/>
      <c r="H45" s="117"/>
      <c r="I45" s="117"/>
      <c r="J45" s="114"/>
      <c r="K45" s="114"/>
      <c r="L45" s="115"/>
    </row>
    <row r="46" spans="1:17" x14ac:dyDescent="0.2">
      <c r="A46" s="67" t="s">
        <v>3</v>
      </c>
      <c r="B46" s="39" t="s">
        <v>137</v>
      </c>
      <c r="C46" s="41">
        <v>24985.360715999999</v>
      </c>
      <c r="D46" s="41">
        <v>31202.233817000008</v>
      </c>
      <c r="E46" s="41">
        <v>33645.723041999991</v>
      </c>
      <c r="F46" s="55">
        <f>E46/E$44*100</f>
        <v>26.016009013798751</v>
      </c>
      <c r="G46" s="118">
        <f t="shared" ref="G46:G76" si="11">E46-C46</f>
        <v>8660.3623259999913</v>
      </c>
      <c r="H46" s="118">
        <f t="shared" ref="H46:H75" si="12">(G46/C46)*100</f>
        <v>34.661746229879768</v>
      </c>
      <c r="I46" s="57"/>
      <c r="J46" s="41">
        <v>243061.25583300003</v>
      </c>
      <c r="K46" s="41">
        <v>283006.77332900016</v>
      </c>
      <c r="L46" s="55">
        <f>K46/K$44*100</f>
        <v>23.707641274621039</v>
      </c>
      <c r="N46" s="151"/>
      <c r="P46" s="74"/>
      <c r="Q46" s="74"/>
    </row>
    <row r="47" spans="1:17" x14ac:dyDescent="0.2">
      <c r="A47" s="67" t="s">
        <v>4</v>
      </c>
      <c r="B47" s="39" t="s">
        <v>136</v>
      </c>
      <c r="C47" s="41">
        <v>13471.104400000004</v>
      </c>
      <c r="D47" s="41">
        <v>11987.729827999992</v>
      </c>
      <c r="E47" s="41">
        <v>13408.131208999997</v>
      </c>
      <c r="F47" s="55">
        <f t="shared" ref="F47:F75" si="13">E47/E$44*100</f>
        <v>10.367619740437748</v>
      </c>
      <c r="G47" s="118">
        <f t="shared" si="11"/>
        <v>-62.973191000006409</v>
      </c>
      <c r="H47" s="118">
        <f t="shared" si="12"/>
        <v>-0.46746865832326556</v>
      </c>
      <c r="I47" s="57"/>
      <c r="J47" s="41">
        <v>138229.99450000006</v>
      </c>
      <c r="K47" s="41">
        <v>128229.84939900007</v>
      </c>
      <c r="L47" s="55">
        <f t="shared" ref="L47:L75" si="14">K47/K$44*100</f>
        <v>10.741888734642018</v>
      </c>
      <c r="N47" s="151"/>
      <c r="P47" s="74"/>
      <c r="Q47" s="74"/>
    </row>
    <row r="48" spans="1:17" x14ac:dyDescent="0.2">
      <c r="A48" s="67" t="s">
        <v>5</v>
      </c>
      <c r="B48" s="39" t="s">
        <v>147</v>
      </c>
      <c r="C48" s="41">
        <v>9211.2024750000019</v>
      </c>
      <c r="D48" s="41">
        <v>12377.160486000001</v>
      </c>
      <c r="E48" s="41">
        <v>12414.166972999998</v>
      </c>
      <c r="F48" s="55">
        <f t="shared" si="13"/>
        <v>9.5990530346222798</v>
      </c>
      <c r="G48" s="118">
        <f t="shared" si="11"/>
        <v>3202.9644979999957</v>
      </c>
      <c r="H48" s="118">
        <f t="shared" si="12"/>
        <v>34.772490417978737</v>
      </c>
      <c r="I48" s="57"/>
      <c r="J48" s="41">
        <v>89662.064619000012</v>
      </c>
      <c r="K48" s="41">
        <v>123176.56673599999</v>
      </c>
      <c r="L48" s="55">
        <f t="shared" si="14"/>
        <v>10.318572319898839</v>
      </c>
      <c r="N48" s="151"/>
      <c r="P48" s="74"/>
      <c r="Q48" s="74"/>
    </row>
    <row r="49" spans="1:17" x14ac:dyDescent="0.2">
      <c r="A49" s="67" t="s">
        <v>6</v>
      </c>
      <c r="B49" s="39" t="s">
        <v>138</v>
      </c>
      <c r="C49" s="41">
        <v>10885.220594</v>
      </c>
      <c r="D49" s="41">
        <v>8828.9167460000026</v>
      </c>
      <c r="E49" s="41">
        <v>9922.5949409999957</v>
      </c>
      <c r="F49" s="55">
        <f t="shared" si="13"/>
        <v>7.6724854182234541</v>
      </c>
      <c r="G49" s="118">
        <f t="shared" si="11"/>
        <v>-962.6256530000046</v>
      </c>
      <c r="H49" s="118">
        <f t="shared" si="12"/>
        <v>-8.8434188787189996</v>
      </c>
      <c r="I49" s="57"/>
      <c r="J49" s="41">
        <v>104833.85151300003</v>
      </c>
      <c r="K49" s="41">
        <v>114421.26339100001</v>
      </c>
      <c r="L49" s="55">
        <f t="shared" si="14"/>
        <v>9.5851354889985121</v>
      </c>
      <c r="N49" s="151"/>
      <c r="P49" s="74"/>
      <c r="Q49" s="74"/>
    </row>
    <row r="50" spans="1:17" x14ac:dyDescent="0.2">
      <c r="A50" s="67" t="s">
        <v>7</v>
      </c>
      <c r="B50" s="39" t="s">
        <v>180</v>
      </c>
      <c r="C50" s="41">
        <v>8712.8801629999998</v>
      </c>
      <c r="D50" s="41">
        <v>8155.8693720000019</v>
      </c>
      <c r="E50" s="41">
        <v>7984.7150250000013</v>
      </c>
      <c r="F50" s="55">
        <f t="shared" si="13"/>
        <v>6.1740512398471656</v>
      </c>
      <c r="G50" s="118">
        <f t="shared" si="11"/>
        <v>-728.16513799999848</v>
      </c>
      <c r="H50" s="118">
        <f t="shared" si="12"/>
        <v>-8.3573413656280362</v>
      </c>
      <c r="I50" s="57"/>
      <c r="J50" s="41">
        <v>85153.544120000006</v>
      </c>
      <c r="K50" s="41">
        <v>80500.327646000034</v>
      </c>
      <c r="L50" s="55">
        <f t="shared" si="14"/>
        <v>6.743559059988276</v>
      </c>
      <c r="N50" s="152"/>
      <c r="P50" s="74"/>
      <c r="Q50" s="74"/>
    </row>
    <row r="51" spans="1:17" x14ac:dyDescent="0.2">
      <c r="A51" s="67" t="s">
        <v>8</v>
      </c>
      <c r="B51" s="39" t="s">
        <v>140</v>
      </c>
      <c r="C51" s="41">
        <v>5950.6432960000002</v>
      </c>
      <c r="D51" s="41">
        <v>5167.4511599999978</v>
      </c>
      <c r="E51" s="41">
        <v>6706.8009599999978</v>
      </c>
      <c r="F51" s="55">
        <f t="shared" si="13"/>
        <v>5.1859249394434261</v>
      </c>
      <c r="G51" s="118">
        <f t="shared" si="11"/>
        <v>756.15766399999757</v>
      </c>
      <c r="H51" s="118">
        <f t="shared" si="12"/>
        <v>12.707158308552687</v>
      </c>
      <c r="I51" s="57"/>
      <c r="J51" s="41">
        <v>59523.185336000017</v>
      </c>
      <c r="K51" s="41">
        <v>55271.734356000008</v>
      </c>
      <c r="L51" s="55">
        <f t="shared" si="14"/>
        <v>4.6301451916660561</v>
      </c>
      <c r="N51" s="151"/>
      <c r="P51" s="74"/>
      <c r="Q51" s="74"/>
    </row>
    <row r="52" spans="1:17" x14ac:dyDescent="0.2">
      <c r="A52" s="67" t="s">
        <v>9</v>
      </c>
      <c r="B52" s="39" t="s">
        <v>144</v>
      </c>
      <c r="C52" s="41">
        <v>4893.3002480000014</v>
      </c>
      <c r="D52" s="41">
        <v>5323.2232439999998</v>
      </c>
      <c r="E52" s="41">
        <v>5550.418245000008</v>
      </c>
      <c r="F52" s="55">
        <f t="shared" si="13"/>
        <v>4.2917707820402295</v>
      </c>
      <c r="G52" s="118">
        <f t="shared" si="11"/>
        <v>657.11799700000665</v>
      </c>
      <c r="H52" s="118">
        <f t="shared" si="12"/>
        <v>13.428932697693854</v>
      </c>
      <c r="I52" s="57"/>
      <c r="J52" s="41">
        <v>50357.949480999989</v>
      </c>
      <c r="K52" s="41">
        <v>51924.134576000011</v>
      </c>
      <c r="L52" s="55">
        <f t="shared" si="14"/>
        <v>4.3497148196940794</v>
      </c>
      <c r="N52" s="151"/>
      <c r="P52" s="74"/>
      <c r="Q52" s="74"/>
    </row>
    <row r="53" spans="1:17" x14ac:dyDescent="0.2">
      <c r="A53" s="67" t="s">
        <v>10</v>
      </c>
      <c r="B53" s="39" t="s">
        <v>142</v>
      </c>
      <c r="C53" s="41">
        <v>5345.5825060000006</v>
      </c>
      <c r="D53" s="41">
        <v>4398.6335829999998</v>
      </c>
      <c r="E53" s="41">
        <v>4808.6779519999991</v>
      </c>
      <c r="F53" s="55">
        <f t="shared" si="13"/>
        <v>3.7182321446182507</v>
      </c>
      <c r="G53" s="118">
        <f t="shared" si="11"/>
        <v>-536.90455400000155</v>
      </c>
      <c r="H53" s="118">
        <f t="shared" si="12"/>
        <v>-10.043892380247952</v>
      </c>
      <c r="I53" s="57"/>
      <c r="J53" s="41">
        <v>47181.506101999992</v>
      </c>
      <c r="K53" s="41">
        <v>50840.238541999999</v>
      </c>
      <c r="L53" s="55">
        <f t="shared" si="14"/>
        <v>4.2589162213044078</v>
      </c>
      <c r="N53" s="151"/>
      <c r="P53" s="74"/>
      <c r="Q53" s="74"/>
    </row>
    <row r="54" spans="1:17" x14ac:dyDescent="0.2">
      <c r="A54" s="67" t="s">
        <v>11</v>
      </c>
      <c r="B54" s="39" t="s">
        <v>141</v>
      </c>
      <c r="C54" s="41">
        <v>4446.1121410000005</v>
      </c>
      <c r="D54" s="41">
        <v>4800.0496920000005</v>
      </c>
      <c r="E54" s="41">
        <v>4882.1589549999981</v>
      </c>
      <c r="F54" s="55">
        <f t="shared" si="13"/>
        <v>3.7750501370271099</v>
      </c>
      <c r="G54" s="118">
        <f t="shared" si="11"/>
        <v>436.04681399999754</v>
      </c>
      <c r="H54" s="118">
        <f t="shared" si="12"/>
        <v>9.8073732774073434</v>
      </c>
      <c r="I54" s="57"/>
      <c r="J54" s="41">
        <v>46548.312470999997</v>
      </c>
      <c r="K54" s="41">
        <v>44680.570055000011</v>
      </c>
      <c r="L54" s="55">
        <f t="shared" si="14"/>
        <v>3.7429172254407312</v>
      </c>
      <c r="N54" s="151"/>
      <c r="P54" s="74"/>
      <c r="Q54" s="74"/>
    </row>
    <row r="55" spans="1:17" x14ac:dyDescent="0.2">
      <c r="A55" s="67" t="s">
        <v>12</v>
      </c>
      <c r="B55" s="39" t="s">
        <v>145</v>
      </c>
      <c r="C55" s="41">
        <v>2388.6104849999992</v>
      </c>
      <c r="D55" s="41">
        <v>2935.2232289999997</v>
      </c>
      <c r="E55" s="41">
        <v>4562.0195099999974</v>
      </c>
      <c r="F55" s="55">
        <f t="shared" si="13"/>
        <v>3.5275075095021862</v>
      </c>
      <c r="G55" s="118">
        <f t="shared" si="11"/>
        <v>2173.4090249999981</v>
      </c>
      <c r="H55" s="118">
        <f t="shared" si="12"/>
        <v>90.990516815051109</v>
      </c>
      <c r="I55" s="57"/>
      <c r="J55" s="41">
        <v>24421.619308000005</v>
      </c>
      <c r="K55" s="41">
        <v>29590.547887000001</v>
      </c>
      <c r="L55" s="55">
        <f t="shared" si="14"/>
        <v>2.4788173306684795</v>
      </c>
      <c r="N55" s="151"/>
      <c r="P55" s="74"/>
      <c r="Q55" s="74"/>
    </row>
    <row r="56" spans="1:17" x14ac:dyDescent="0.2">
      <c r="A56" s="67" t="s">
        <v>13</v>
      </c>
      <c r="B56" s="39" t="s">
        <v>143</v>
      </c>
      <c r="C56" s="41">
        <v>2790.5358729999989</v>
      </c>
      <c r="D56" s="41">
        <v>2677.2045930000013</v>
      </c>
      <c r="E56" s="41">
        <v>3488.8697139999999</v>
      </c>
      <c r="F56" s="55">
        <f t="shared" si="13"/>
        <v>2.6977118552063692</v>
      </c>
      <c r="G56" s="118">
        <f t="shared" si="11"/>
        <v>698.33384100000103</v>
      </c>
      <c r="H56" s="118">
        <f t="shared" si="12"/>
        <v>25.025080227664265</v>
      </c>
      <c r="I56" s="57"/>
      <c r="J56" s="41">
        <v>28488.338613999975</v>
      </c>
      <c r="K56" s="41">
        <v>25435.229078999997</v>
      </c>
      <c r="L56" s="55">
        <f t="shared" si="14"/>
        <v>2.1307238680175797</v>
      </c>
      <c r="N56" s="151"/>
      <c r="P56" s="74"/>
      <c r="Q56" s="74"/>
    </row>
    <row r="57" spans="1:17" x14ac:dyDescent="0.2">
      <c r="A57" s="67" t="s">
        <v>14</v>
      </c>
      <c r="B57" s="39" t="s">
        <v>155</v>
      </c>
      <c r="C57" s="41">
        <v>3337.5350660000013</v>
      </c>
      <c r="D57" s="41">
        <v>860.11524900000029</v>
      </c>
      <c r="E57" s="41">
        <v>1562.939699</v>
      </c>
      <c r="F57" s="55">
        <f t="shared" si="13"/>
        <v>1.2085177437396777</v>
      </c>
      <c r="G57" s="118">
        <f t="shared" si="11"/>
        <v>-1774.5953670000013</v>
      </c>
      <c r="H57" s="118">
        <f t="shared" si="12"/>
        <v>-53.17083811577249</v>
      </c>
      <c r="I57" s="57"/>
      <c r="J57" s="41">
        <v>30922.153057000025</v>
      </c>
      <c r="K57" s="41">
        <v>23064.534547999981</v>
      </c>
      <c r="L57" s="55">
        <f t="shared" si="14"/>
        <v>1.9321294144236483</v>
      </c>
      <c r="N57" s="151"/>
      <c r="P57" s="74"/>
      <c r="Q57" s="74"/>
    </row>
    <row r="58" spans="1:17" x14ac:dyDescent="0.2">
      <c r="A58" s="67" t="s">
        <v>15</v>
      </c>
      <c r="B58" s="39" t="s">
        <v>146</v>
      </c>
      <c r="C58" s="41">
        <v>2440.8834409999999</v>
      </c>
      <c r="D58" s="41">
        <v>2167.8663050000005</v>
      </c>
      <c r="E58" s="41">
        <v>2139.0175579999996</v>
      </c>
      <c r="F58" s="55">
        <f t="shared" si="13"/>
        <v>1.6539605940444631</v>
      </c>
      <c r="G58" s="118">
        <f t="shared" si="11"/>
        <v>-301.86588300000039</v>
      </c>
      <c r="H58" s="118">
        <f t="shared" si="12"/>
        <v>-12.367074884834715</v>
      </c>
      <c r="I58" s="57"/>
      <c r="J58" s="41">
        <v>25637.453539000009</v>
      </c>
      <c r="K58" s="41">
        <v>22302.908766000004</v>
      </c>
      <c r="L58" s="55">
        <f t="shared" si="14"/>
        <v>1.8683275816520795</v>
      </c>
      <c r="N58" s="151"/>
      <c r="P58" s="74"/>
      <c r="Q58" s="74"/>
    </row>
    <row r="59" spans="1:17" x14ac:dyDescent="0.2">
      <c r="A59" s="67" t="s">
        <v>16</v>
      </c>
      <c r="B59" s="39" t="s">
        <v>151</v>
      </c>
      <c r="C59" s="41">
        <v>2769.5032190000006</v>
      </c>
      <c r="D59" s="41">
        <v>3607.1615770000021</v>
      </c>
      <c r="E59" s="41">
        <v>2088.5019220000004</v>
      </c>
      <c r="F59" s="55">
        <f t="shared" si="13"/>
        <v>1.6149001987641114</v>
      </c>
      <c r="G59" s="118">
        <f t="shared" si="11"/>
        <v>-681.00129700000025</v>
      </c>
      <c r="H59" s="118">
        <f t="shared" si="12"/>
        <v>-24.589294293938138</v>
      </c>
      <c r="I59" s="57"/>
      <c r="J59" s="41">
        <v>24754.986412000006</v>
      </c>
      <c r="K59" s="41">
        <v>21428.63323000001</v>
      </c>
      <c r="L59" s="55">
        <f t="shared" si="14"/>
        <v>1.7950890137589732</v>
      </c>
      <c r="N59" s="151"/>
      <c r="P59" s="74"/>
      <c r="Q59" s="74"/>
    </row>
    <row r="60" spans="1:17" x14ac:dyDescent="0.2">
      <c r="A60" s="67" t="s">
        <v>17</v>
      </c>
      <c r="B60" s="39" t="s">
        <v>139</v>
      </c>
      <c r="C60" s="41">
        <v>1395.369494</v>
      </c>
      <c r="D60" s="41">
        <v>1569.8935900000001</v>
      </c>
      <c r="E60" s="41">
        <v>2061.8798320000001</v>
      </c>
      <c r="F60" s="55">
        <f t="shared" si="13"/>
        <v>1.5943150999525453</v>
      </c>
      <c r="G60" s="118">
        <f t="shared" si="11"/>
        <v>666.51033800000005</v>
      </c>
      <c r="H60" s="118">
        <f t="shared" si="12"/>
        <v>47.765867095844655</v>
      </c>
      <c r="I60" s="57"/>
      <c r="J60" s="41">
        <v>14334.899592000002</v>
      </c>
      <c r="K60" s="41">
        <v>16004.768136000001</v>
      </c>
      <c r="L60" s="55">
        <f t="shared" si="14"/>
        <v>1.3407286941880834</v>
      </c>
      <c r="N60" s="151"/>
      <c r="P60" s="74"/>
      <c r="Q60" s="74"/>
    </row>
    <row r="61" spans="1:17" x14ac:dyDescent="0.2">
      <c r="A61" s="67" t="s">
        <v>18</v>
      </c>
      <c r="B61" s="39" t="s">
        <v>157</v>
      </c>
      <c r="C61" s="41">
        <v>1508.9811129999996</v>
      </c>
      <c r="D61" s="41">
        <v>1012.3434960000002</v>
      </c>
      <c r="E61" s="41">
        <v>1116.1639659999998</v>
      </c>
      <c r="F61" s="55">
        <f t="shared" si="13"/>
        <v>0.86305566279806301</v>
      </c>
      <c r="G61" s="118">
        <f t="shared" si="11"/>
        <v>-392.81714699999975</v>
      </c>
      <c r="H61" s="118">
        <f t="shared" si="12"/>
        <v>-26.031945901499153</v>
      </c>
      <c r="I61" s="118"/>
      <c r="J61" s="41">
        <v>13236.884448999996</v>
      </c>
      <c r="K61" s="41">
        <v>10820.210817000001</v>
      </c>
      <c r="L61" s="55">
        <f t="shared" si="14"/>
        <v>0.90641532549823267</v>
      </c>
      <c r="N61" s="151"/>
      <c r="P61" s="74"/>
      <c r="Q61" s="74"/>
    </row>
    <row r="62" spans="1:17" x14ac:dyDescent="0.2">
      <c r="A62" s="67" t="s">
        <v>19</v>
      </c>
      <c r="B62" s="39" t="s">
        <v>148</v>
      </c>
      <c r="C62" s="41">
        <v>913.74987099999976</v>
      </c>
      <c r="D62" s="41">
        <v>715.58876899999984</v>
      </c>
      <c r="E62" s="41">
        <v>841.05256399999996</v>
      </c>
      <c r="F62" s="55">
        <f t="shared" si="13"/>
        <v>0.65033023837201209</v>
      </c>
      <c r="G62" s="118">
        <f t="shared" si="11"/>
        <v>-72.697306999999796</v>
      </c>
      <c r="H62" s="118">
        <f t="shared" si="12"/>
        <v>-7.9559307538331581</v>
      </c>
      <c r="I62" s="57"/>
      <c r="J62" s="41">
        <v>8510.2636650000004</v>
      </c>
      <c r="K62" s="41">
        <v>7686.8215640000017</v>
      </c>
      <c r="L62" s="55">
        <f t="shared" si="14"/>
        <v>0.64392949340997074</v>
      </c>
      <c r="N62" s="151"/>
      <c r="P62" s="74"/>
      <c r="Q62" s="74"/>
    </row>
    <row r="63" spans="1:17" x14ac:dyDescent="0.2">
      <c r="A63" s="67" t="s">
        <v>20</v>
      </c>
      <c r="B63" s="39" t="s">
        <v>160</v>
      </c>
      <c r="C63" s="41">
        <v>590.67634700000019</v>
      </c>
      <c r="D63" s="41">
        <v>539.52548900000011</v>
      </c>
      <c r="E63" s="41">
        <v>861.82690000000036</v>
      </c>
      <c r="F63" s="55">
        <f t="shared" si="13"/>
        <v>0.66639365635702696</v>
      </c>
      <c r="G63" s="118">
        <f t="shared" si="11"/>
        <v>271.15055300000017</v>
      </c>
      <c r="H63" s="118">
        <f t="shared" si="12"/>
        <v>45.905097500035851</v>
      </c>
      <c r="I63" s="57"/>
      <c r="J63" s="41">
        <v>7668.6968120000001</v>
      </c>
      <c r="K63" s="41">
        <v>7357.1851940000006</v>
      </c>
      <c r="L63" s="55">
        <f t="shared" si="14"/>
        <v>0.61631566382171799</v>
      </c>
      <c r="N63" s="151"/>
      <c r="P63" s="74"/>
      <c r="Q63" s="74"/>
    </row>
    <row r="64" spans="1:17" x14ac:dyDescent="0.2">
      <c r="A64" s="67" t="s">
        <v>21</v>
      </c>
      <c r="B64" s="39" t="s">
        <v>163</v>
      </c>
      <c r="C64" s="41">
        <v>640.86995999999976</v>
      </c>
      <c r="D64" s="41">
        <v>681.61520200000007</v>
      </c>
      <c r="E64" s="41">
        <v>350.63969600000007</v>
      </c>
      <c r="F64" s="55">
        <f t="shared" si="13"/>
        <v>0.27112645135740876</v>
      </c>
      <c r="G64" s="118">
        <f t="shared" si="11"/>
        <v>-290.23026399999969</v>
      </c>
      <c r="H64" s="118">
        <f t="shared" si="12"/>
        <v>-45.2869196740006</v>
      </c>
      <c r="I64" s="57"/>
      <c r="J64" s="41">
        <v>6433.4644550000003</v>
      </c>
      <c r="K64" s="41">
        <v>5942.7450609999996</v>
      </c>
      <c r="L64" s="55">
        <f t="shared" si="14"/>
        <v>0.49782719485985127</v>
      </c>
      <c r="N64" s="151"/>
      <c r="P64" s="74"/>
      <c r="Q64" s="74"/>
    </row>
    <row r="65" spans="1:17" x14ac:dyDescent="0.2">
      <c r="A65" s="67" t="s">
        <v>22</v>
      </c>
      <c r="B65" s="39" t="s">
        <v>175</v>
      </c>
      <c r="C65" s="41">
        <v>180.28146900000002</v>
      </c>
      <c r="D65" s="41">
        <v>2365.4520510000007</v>
      </c>
      <c r="E65" s="41">
        <v>748.44103699999982</v>
      </c>
      <c r="F65" s="55">
        <f t="shared" si="13"/>
        <v>0.57871987891544652</v>
      </c>
      <c r="G65" s="118">
        <f t="shared" si="11"/>
        <v>568.15956799999981</v>
      </c>
      <c r="H65" s="118">
        <f t="shared" si="12"/>
        <v>315.15139695250639</v>
      </c>
      <c r="I65" s="57"/>
      <c r="J65" s="41">
        <v>2797.1577440000005</v>
      </c>
      <c r="K65" s="41">
        <v>5836.6793829999988</v>
      </c>
      <c r="L65" s="55">
        <f t="shared" si="14"/>
        <v>0.48894201159729284</v>
      </c>
      <c r="N65" s="151"/>
      <c r="P65" s="74"/>
      <c r="Q65" s="74"/>
    </row>
    <row r="66" spans="1:17" x14ac:dyDescent="0.2">
      <c r="A66" s="67" t="s">
        <v>23</v>
      </c>
      <c r="B66" s="39" t="s">
        <v>153</v>
      </c>
      <c r="C66" s="41">
        <v>803.48784699999987</v>
      </c>
      <c r="D66" s="41">
        <v>547.66114299999981</v>
      </c>
      <c r="E66" s="41">
        <v>608.7316099999997</v>
      </c>
      <c r="F66" s="55">
        <f t="shared" si="13"/>
        <v>0.47069183304443091</v>
      </c>
      <c r="G66" s="118">
        <f t="shared" si="11"/>
        <v>-194.75623700000017</v>
      </c>
      <c r="H66" s="118">
        <f t="shared" si="12"/>
        <v>-24.238852862201437</v>
      </c>
      <c r="I66" s="57"/>
      <c r="J66" s="41">
        <v>6838.6613549999975</v>
      </c>
      <c r="K66" s="41">
        <v>5813.225486000003</v>
      </c>
      <c r="L66" s="55">
        <f t="shared" si="14"/>
        <v>0.48697726506480826</v>
      </c>
      <c r="N66" s="151"/>
      <c r="P66" s="74"/>
      <c r="Q66" s="74"/>
    </row>
    <row r="67" spans="1:17" x14ac:dyDescent="0.2">
      <c r="A67" s="67" t="s">
        <v>24</v>
      </c>
      <c r="B67" s="39" t="s">
        <v>149</v>
      </c>
      <c r="C67" s="41">
        <v>1415.2734720000001</v>
      </c>
      <c r="D67" s="41">
        <v>297.74705399999993</v>
      </c>
      <c r="E67" s="41">
        <v>398.63816699999995</v>
      </c>
      <c r="F67" s="55">
        <f t="shared" si="13"/>
        <v>0.30824048967442652</v>
      </c>
      <c r="G67" s="118">
        <f t="shared" si="11"/>
        <v>-1016.6353050000001</v>
      </c>
      <c r="H67" s="118">
        <f t="shared" si="12"/>
        <v>-71.833135087548655</v>
      </c>
      <c r="I67" s="57"/>
      <c r="J67" s="41">
        <v>7702.1038350000017</v>
      </c>
      <c r="K67" s="41">
        <v>5373.6014139999988</v>
      </c>
      <c r="L67" s="55">
        <f t="shared" si="14"/>
        <v>0.45014970199249976</v>
      </c>
      <c r="N67" s="151"/>
      <c r="P67" s="74"/>
      <c r="Q67" s="74"/>
    </row>
    <row r="68" spans="1:17" x14ac:dyDescent="0.2">
      <c r="A68" s="67" t="s">
        <v>25</v>
      </c>
      <c r="B68" s="39" t="s">
        <v>158</v>
      </c>
      <c r="C68" s="41">
        <v>289.28641800000003</v>
      </c>
      <c r="D68" s="41">
        <v>367.527895</v>
      </c>
      <c r="E68" s="41">
        <v>349.66261400000002</v>
      </c>
      <c r="F68" s="55">
        <f t="shared" si="13"/>
        <v>0.27037093856645195</v>
      </c>
      <c r="G68" s="118">
        <f t="shared" si="11"/>
        <v>60.376195999999993</v>
      </c>
      <c r="H68" s="118">
        <f t="shared" si="12"/>
        <v>20.870733032478554</v>
      </c>
      <c r="I68" s="57"/>
      <c r="J68" s="41">
        <v>4110.3272130000014</v>
      </c>
      <c r="K68" s="41">
        <v>4996.5672669999976</v>
      </c>
      <c r="L68" s="55">
        <f t="shared" si="14"/>
        <v>0.41856533317964628</v>
      </c>
      <c r="N68" s="151"/>
      <c r="P68" s="74"/>
      <c r="Q68" s="74"/>
    </row>
    <row r="69" spans="1:17" x14ac:dyDescent="0.2">
      <c r="A69" s="67" t="s">
        <v>26</v>
      </c>
      <c r="B69" s="39" t="s">
        <v>162</v>
      </c>
      <c r="C69" s="41">
        <v>317.67802200000006</v>
      </c>
      <c r="D69" s="41">
        <v>596.09254899999996</v>
      </c>
      <c r="E69" s="41">
        <v>466.27880500000009</v>
      </c>
      <c r="F69" s="55">
        <f t="shared" si="13"/>
        <v>0.36054251468100512</v>
      </c>
      <c r="G69" s="118">
        <f t="shared" si="11"/>
        <v>148.60078300000004</v>
      </c>
      <c r="H69" s="118">
        <f t="shared" si="12"/>
        <v>46.777168299039587</v>
      </c>
      <c r="I69" s="57"/>
      <c r="J69" s="41">
        <v>6728.798471000001</v>
      </c>
      <c r="K69" s="41">
        <v>4960.325746999999</v>
      </c>
      <c r="L69" s="55">
        <f t="shared" si="14"/>
        <v>0.41552936006387869</v>
      </c>
      <c r="N69" s="151"/>
      <c r="P69" s="74"/>
      <c r="Q69" s="74"/>
    </row>
    <row r="70" spans="1:17" x14ac:dyDescent="0.2">
      <c r="A70" s="67" t="s">
        <v>27</v>
      </c>
      <c r="B70" s="39" t="s">
        <v>181</v>
      </c>
      <c r="C70" s="41">
        <v>158.632229</v>
      </c>
      <c r="D70" s="41">
        <v>144.04763900000003</v>
      </c>
      <c r="E70" s="41">
        <v>2989.7898920000002</v>
      </c>
      <c r="F70" s="55">
        <f t="shared" si="13"/>
        <v>2.3118064867424772</v>
      </c>
      <c r="G70" s="118">
        <f t="shared" si="11"/>
        <v>2831.1576630000004</v>
      </c>
      <c r="H70" s="118">
        <f t="shared" si="12"/>
        <v>1784.7304301574179</v>
      </c>
      <c r="I70" s="57"/>
      <c r="J70" s="41">
        <v>1991.1871529999999</v>
      </c>
      <c r="K70" s="41">
        <v>4916.9254449999999</v>
      </c>
      <c r="L70" s="55">
        <f t="shared" si="14"/>
        <v>0.41189369163473455</v>
      </c>
      <c r="N70" s="151"/>
      <c r="P70" s="74"/>
      <c r="Q70" s="74"/>
    </row>
    <row r="71" spans="1:17" x14ac:dyDescent="0.2">
      <c r="A71" s="67" t="s">
        <v>28</v>
      </c>
      <c r="B71" s="39" t="s">
        <v>164</v>
      </c>
      <c r="C71" s="41">
        <v>262.30311599999999</v>
      </c>
      <c r="D71" s="41">
        <v>178.95418800000002</v>
      </c>
      <c r="E71" s="41">
        <v>219.38161400000001</v>
      </c>
      <c r="F71" s="55">
        <f t="shared" si="13"/>
        <v>0.16963327077742166</v>
      </c>
      <c r="G71" s="118">
        <f t="shared" si="11"/>
        <v>-42.921501999999975</v>
      </c>
      <c r="H71" s="118">
        <f t="shared" si="12"/>
        <v>-16.363321433055329</v>
      </c>
      <c r="I71" s="57"/>
      <c r="J71" s="41">
        <v>4040.3979509999999</v>
      </c>
      <c r="K71" s="41">
        <v>4818.1936989999995</v>
      </c>
      <c r="L71" s="55">
        <f t="shared" si="14"/>
        <v>0.40362287610247199</v>
      </c>
      <c r="N71" s="151"/>
      <c r="P71" s="74"/>
      <c r="Q71" s="74"/>
    </row>
    <row r="72" spans="1:17" x14ac:dyDescent="0.2">
      <c r="A72" s="67" t="s">
        <v>29</v>
      </c>
      <c r="B72" s="39" t="s">
        <v>172</v>
      </c>
      <c r="C72" s="41">
        <v>137.49323199999998</v>
      </c>
      <c r="D72" s="41">
        <v>276.232888</v>
      </c>
      <c r="E72" s="41">
        <v>326.42564899999996</v>
      </c>
      <c r="F72" s="55">
        <f t="shared" si="13"/>
        <v>0.25240333269456477</v>
      </c>
      <c r="G72" s="118">
        <f t="shared" si="11"/>
        <v>188.93241699999999</v>
      </c>
      <c r="H72" s="118">
        <f t="shared" si="12"/>
        <v>137.41215785806827</v>
      </c>
      <c r="I72" s="57"/>
      <c r="J72" s="41">
        <v>2162.7613719999999</v>
      </c>
      <c r="K72" s="41">
        <v>4365.0108380000001</v>
      </c>
      <c r="L72" s="55">
        <f t="shared" si="14"/>
        <v>0.36565948542452353</v>
      </c>
      <c r="N72" s="151"/>
      <c r="P72" s="74"/>
      <c r="Q72" s="74"/>
    </row>
    <row r="73" spans="1:17" x14ac:dyDescent="0.2">
      <c r="A73" s="67" t="s">
        <v>30</v>
      </c>
      <c r="B73" s="39" t="s">
        <v>154</v>
      </c>
      <c r="C73" s="41">
        <v>350.61555000000004</v>
      </c>
      <c r="D73" s="41">
        <v>253.36227699999995</v>
      </c>
      <c r="E73" s="41">
        <v>359.66245599999991</v>
      </c>
      <c r="F73" s="55">
        <f t="shared" si="13"/>
        <v>0.27810315401873414</v>
      </c>
      <c r="G73" s="118">
        <f t="shared" si="11"/>
        <v>9.0469059999998649</v>
      </c>
      <c r="H73" s="118">
        <f t="shared" si="12"/>
        <v>2.5802922888046078</v>
      </c>
      <c r="I73" s="57"/>
      <c r="J73" s="41">
        <v>3785.9320070000012</v>
      </c>
      <c r="K73" s="41">
        <v>3514.292680999999</v>
      </c>
      <c r="L73" s="55">
        <f t="shared" si="14"/>
        <v>0.29439433281096217</v>
      </c>
      <c r="N73" s="151"/>
      <c r="P73" s="74"/>
      <c r="Q73" s="74"/>
    </row>
    <row r="74" spans="1:17" x14ac:dyDescent="0.2">
      <c r="A74" s="67" t="s">
        <v>31</v>
      </c>
      <c r="B74" s="39" t="s">
        <v>174</v>
      </c>
      <c r="C74" s="41">
        <v>3.3752999999999998E-2</v>
      </c>
      <c r="D74" s="41">
        <v>281.104961</v>
      </c>
      <c r="E74" s="41">
        <v>531.28062699999998</v>
      </c>
      <c r="F74" s="55">
        <f t="shared" si="13"/>
        <v>0.41080411806382888</v>
      </c>
      <c r="G74" s="118">
        <f t="shared" si="11"/>
        <v>531.24687399999993</v>
      </c>
      <c r="H74" s="118">
        <f t="shared" si="12"/>
        <v>1573924.907415637</v>
      </c>
      <c r="I74" s="57"/>
      <c r="J74" s="41">
        <v>1232.0472539999998</v>
      </c>
      <c r="K74" s="41">
        <v>3505.3729159999998</v>
      </c>
      <c r="L74" s="55">
        <f t="shared" si="14"/>
        <v>0.29364711893199236</v>
      </c>
      <c r="N74" s="151"/>
      <c r="P74" s="74"/>
      <c r="Q74" s="74"/>
    </row>
    <row r="75" spans="1:17" x14ac:dyDescent="0.2">
      <c r="A75" s="67" t="s">
        <v>32</v>
      </c>
      <c r="B75" s="39" t="s">
        <v>150</v>
      </c>
      <c r="C75" s="41">
        <v>282.03650499999998</v>
      </c>
      <c r="D75" s="41">
        <v>296.19532699999991</v>
      </c>
      <c r="E75" s="41">
        <v>253.54354899999996</v>
      </c>
      <c r="F75" s="55">
        <f t="shared" si="13"/>
        <v>0.19604843230566016</v>
      </c>
      <c r="G75" s="118">
        <f t="shared" si="11"/>
        <v>-28.492956000000021</v>
      </c>
      <c r="H75" s="118">
        <f t="shared" si="12"/>
        <v>-10.1025773241659</v>
      </c>
      <c r="I75" s="57"/>
      <c r="J75" s="41">
        <v>2868.7770240000009</v>
      </c>
      <c r="K75" s="41">
        <v>2929.445745</v>
      </c>
      <c r="L75" s="55">
        <f t="shared" si="14"/>
        <v>0.24540136633121457</v>
      </c>
      <c r="N75" s="151"/>
      <c r="P75" s="74"/>
      <c r="Q75" s="74"/>
    </row>
    <row r="76" spans="1:17" x14ac:dyDescent="0.2">
      <c r="A76" s="33"/>
      <c r="B76" s="33" t="s">
        <v>107</v>
      </c>
      <c r="C76" s="63">
        <f>SUM(C46:C75)</f>
        <v>110875.24302099996</v>
      </c>
      <c r="D76" s="63">
        <f>SUM(D46:D75)</f>
        <v>114612.18339900002</v>
      </c>
      <c r="E76" s="63">
        <f>SUM(E46:E75)</f>
        <v>125648.13468299995</v>
      </c>
      <c r="F76" s="69">
        <f>E76/E$44*100</f>
        <v>97.155379909636707</v>
      </c>
      <c r="G76" s="69">
        <f t="shared" si="11"/>
        <v>14772.891661999995</v>
      </c>
      <c r="H76" s="69">
        <f>(G76/C76)*100</f>
        <v>13.323886612994377</v>
      </c>
      <c r="I76" s="64"/>
      <c r="J76" s="63">
        <f>SUM(J46:J75)</f>
        <v>1093218.575257</v>
      </c>
      <c r="K76" s="63">
        <f>SUM(K46:K75)</f>
        <v>1152714.6829329999</v>
      </c>
      <c r="L76" s="69">
        <f>K76/K$44*100</f>
        <v>96.563576459686573</v>
      </c>
      <c r="O76" s="74"/>
      <c r="P76" s="74"/>
    </row>
    <row r="77" spans="1:17" x14ac:dyDescent="0.2">
      <c r="A77" s="33"/>
      <c r="B77" s="33" t="s">
        <v>33</v>
      </c>
      <c r="C77" s="63">
        <f>C44-C76</f>
        <v>5394.1615210000455</v>
      </c>
      <c r="D77" s="63">
        <f t="shared" ref="D77:E77" si="15">D44-D76</f>
        <v>4183.8380809999799</v>
      </c>
      <c r="E77" s="63">
        <f t="shared" si="15"/>
        <v>3678.8617220000451</v>
      </c>
      <c r="F77" s="69">
        <f>E77/E$44*100</f>
        <v>2.8446200903632941</v>
      </c>
      <c r="G77" s="69">
        <f>E77-C77</f>
        <v>-1715.2997990000003</v>
      </c>
      <c r="H77" s="69">
        <f>(G77/C77)*100</f>
        <v>-31.799192373497821</v>
      </c>
      <c r="I77" s="64"/>
      <c r="J77" s="63">
        <f>J44-J76</f>
        <v>46406.29473199998</v>
      </c>
      <c r="K77" s="63">
        <f>K44-K76</f>
        <v>41021.842986000236</v>
      </c>
      <c r="L77" s="69">
        <f>K77/K$44*100</f>
        <v>3.4364235403134291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N25" sqref="N25"/>
    </sheetView>
  </sheetViews>
  <sheetFormatPr defaultColWidth="9.140625" defaultRowHeight="12.75" x14ac:dyDescent="0.2"/>
  <cols>
    <col min="1" max="1" width="1.42578125" style="19" customWidth="1"/>
    <col min="2" max="2" width="34" style="19" customWidth="1"/>
    <col min="3" max="4" width="8.7109375" style="19" customWidth="1"/>
    <col min="5" max="5" width="10.42578125" style="19" customWidth="1"/>
    <col min="6" max="6" width="8.140625" style="19" customWidth="1"/>
    <col min="7" max="7" width="12.7109375" style="19" customWidth="1"/>
    <col min="8" max="8" width="8.140625" style="19" customWidth="1"/>
    <col min="9" max="9" width="0.7109375" style="19" customWidth="1"/>
    <col min="10" max="10" width="9.85546875" style="19" customWidth="1"/>
    <col min="11" max="11" width="11.5703125" style="19" customWidth="1"/>
    <col min="12" max="12" width="8.140625" style="19" customWidth="1"/>
    <col min="13" max="13" width="9.28515625" style="19" bestFit="1" customWidth="1"/>
    <col min="14" max="15" width="10.28515625" style="19" bestFit="1" customWidth="1"/>
    <col min="16" max="17" width="9.28515625" style="19" bestFit="1" customWidth="1"/>
    <col min="18" max="16384" width="9.140625" style="19"/>
  </cols>
  <sheetData>
    <row r="1" spans="1:13" x14ac:dyDescent="0.2">
      <c r="A1" s="94" t="s">
        <v>127</v>
      </c>
      <c r="B1" s="121"/>
      <c r="C1" s="122"/>
      <c r="D1" s="122"/>
      <c r="E1" s="122"/>
      <c r="F1" s="121"/>
      <c r="G1" s="121"/>
      <c r="H1" s="121"/>
      <c r="I1" s="121"/>
      <c r="J1" s="121"/>
      <c r="K1" s="122"/>
      <c r="L1" s="121"/>
    </row>
    <row r="2" spans="1:13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s="20" customFormat="1" x14ac:dyDescent="0.2">
      <c r="A3" s="27"/>
      <c r="B3" s="28"/>
      <c r="C3" s="157" t="s">
        <v>121</v>
      </c>
      <c r="D3" s="157"/>
      <c r="E3" s="157"/>
      <c r="F3" s="11"/>
      <c r="G3" s="158" t="s">
        <v>0</v>
      </c>
      <c r="H3" s="158"/>
      <c r="I3" s="12"/>
      <c r="J3" s="157" t="s">
        <v>121</v>
      </c>
      <c r="K3" s="157"/>
      <c r="L3" s="157"/>
    </row>
    <row r="4" spans="1:13" s="20" customFormat="1" ht="24" x14ac:dyDescent="0.2">
      <c r="A4" s="27"/>
      <c r="B4" s="26" t="s">
        <v>130</v>
      </c>
      <c r="C4" s="15" t="s">
        <v>182</v>
      </c>
      <c r="D4" s="15" t="s">
        <v>177</v>
      </c>
      <c r="E4" s="15" t="s">
        <v>183</v>
      </c>
      <c r="F4" s="16" t="s">
        <v>116</v>
      </c>
      <c r="G4" s="17" t="s">
        <v>129</v>
      </c>
      <c r="H4" s="18" t="s">
        <v>2</v>
      </c>
      <c r="I4" s="18"/>
      <c r="J4" s="15" t="s">
        <v>184</v>
      </c>
      <c r="K4" s="15" t="s">
        <v>185</v>
      </c>
      <c r="L4" s="16" t="s">
        <v>116</v>
      </c>
    </row>
    <row r="5" spans="1:13" s="20" customFormat="1" ht="15" customHeight="1" x14ac:dyDescent="0.2">
      <c r="A5" s="88" t="s">
        <v>34</v>
      </c>
      <c r="B5" s="83"/>
      <c r="C5" s="83">
        <v>128223.665311</v>
      </c>
      <c r="D5" s="83">
        <v>139026.288355</v>
      </c>
      <c r="E5" s="83">
        <v>148321.65493700001</v>
      </c>
      <c r="F5" s="87">
        <v>100</v>
      </c>
      <c r="G5" s="86">
        <f>E5-C5</f>
        <v>20097.98962600001</v>
      </c>
      <c r="H5" s="87">
        <f>(G5/C5)*100</f>
        <v>15.674165589677502</v>
      </c>
      <c r="I5" s="84"/>
      <c r="J5" s="83">
        <v>1244582.554308</v>
      </c>
      <c r="K5" s="83">
        <v>1318755.19896</v>
      </c>
      <c r="L5" s="87">
        <v>100</v>
      </c>
    </row>
    <row r="6" spans="1:13" s="20" customFormat="1" ht="6" customHeight="1" x14ac:dyDescent="0.2">
      <c r="A6" s="123"/>
      <c r="B6" s="124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3" s="21" customFormat="1" ht="15" customHeight="1" x14ac:dyDescent="0.2">
      <c r="A7" s="34" t="s">
        <v>52</v>
      </c>
      <c r="B7" s="59"/>
      <c r="C7" s="59">
        <f>SUM(C8:C26)</f>
        <v>109498.12793500006</v>
      </c>
      <c r="D7" s="59">
        <f t="shared" ref="D7:E7" si="0">SUM(D8:D26)</f>
        <v>120656.34618399999</v>
      </c>
      <c r="E7" s="59">
        <f t="shared" si="0"/>
        <v>126683.12033299996</v>
      </c>
      <c r="F7" s="61">
        <f>E7/$E$5*100</f>
        <v>85.411075265313698</v>
      </c>
      <c r="G7" s="62">
        <f>E7-C7</f>
        <v>17184.9923979999</v>
      </c>
      <c r="H7" s="62">
        <f>(G7/C7)*100</f>
        <v>15.694325302256495</v>
      </c>
      <c r="I7" s="59"/>
      <c r="J7" s="59">
        <f t="shared" ref="J7" si="1">SUM(J8:J26)</f>
        <v>1064583.3276929997</v>
      </c>
      <c r="K7" s="59">
        <f t="shared" ref="K7" si="2">SUM(K8:K26)</f>
        <v>1139334.424714999</v>
      </c>
      <c r="L7" s="60">
        <f>K7/$K$5*100</f>
        <v>86.394686869367703</v>
      </c>
    </row>
    <row r="8" spans="1:13" s="20" customFormat="1" ht="15" customHeight="1" x14ac:dyDescent="0.2">
      <c r="A8" s="123"/>
      <c r="B8" s="39" t="s">
        <v>57</v>
      </c>
      <c r="C8" s="41">
        <v>53035.089698000033</v>
      </c>
      <c r="D8" s="41">
        <v>65136.999799000019</v>
      </c>
      <c r="E8" s="41">
        <v>67071.813374999954</v>
      </c>
      <c r="F8" s="55">
        <f>E8/$E$7*100</f>
        <v>52.94455425371163</v>
      </c>
      <c r="G8" s="56">
        <f>E8-C8</f>
        <v>14036.723676999922</v>
      </c>
      <c r="H8" s="57">
        <f>(G8/C8)*100</f>
        <v>26.466861387300057</v>
      </c>
      <c r="I8" s="57"/>
      <c r="J8" s="41">
        <v>491675.76937799982</v>
      </c>
      <c r="K8" s="41">
        <v>579165.0265029989</v>
      </c>
      <c r="L8" s="55">
        <f>K8/$K$7*100</f>
        <v>50.833628295561709</v>
      </c>
      <c r="M8" s="138"/>
    </row>
    <row r="9" spans="1:13" s="20" customFormat="1" ht="15" customHeight="1" x14ac:dyDescent="0.2">
      <c r="A9" s="123"/>
      <c r="B9" s="39" t="s">
        <v>58</v>
      </c>
      <c r="C9" s="41">
        <v>9547.8623060000027</v>
      </c>
      <c r="D9" s="41">
        <v>9140.9718499999963</v>
      </c>
      <c r="E9" s="41">
        <v>8777.6143219999994</v>
      </c>
      <c r="F9" s="55">
        <f t="shared" ref="F9:F25" si="3">E9/$E$7*100</f>
        <v>6.928795485086817</v>
      </c>
      <c r="G9" s="56">
        <f t="shared" ref="G9:G25" si="4">E9-C9</f>
        <v>-770.24798400000327</v>
      </c>
      <c r="H9" s="57">
        <f t="shared" ref="H9:H25" si="5">(G9/C9)*100</f>
        <v>-8.0672297035114262</v>
      </c>
      <c r="I9" s="57"/>
      <c r="J9" s="41">
        <v>108673.61002700003</v>
      </c>
      <c r="K9" s="41">
        <v>86614.123713000037</v>
      </c>
      <c r="L9" s="55">
        <f t="shared" ref="L9:L25" si="6">K9/$K$7*100</f>
        <v>7.6021685849320582</v>
      </c>
      <c r="M9" s="138"/>
    </row>
    <row r="10" spans="1:13" s="20" customFormat="1" ht="15" customHeight="1" x14ac:dyDescent="0.2">
      <c r="A10" s="123"/>
      <c r="B10" s="39" t="s">
        <v>62</v>
      </c>
      <c r="C10" s="41">
        <v>5114.2967079999962</v>
      </c>
      <c r="D10" s="41">
        <v>5665.0300389999957</v>
      </c>
      <c r="E10" s="41">
        <v>6731.5427</v>
      </c>
      <c r="F10" s="55">
        <f t="shared" si="3"/>
        <v>5.313685582029736</v>
      </c>
      <c r="G10" s="56">
        <f t="shared" si="4"/>
        <v>1617.2459920000038</v>
      </c>
      <c r="H10" s="57">
        <f t="shared" si="5"/>
        <v>31.622060360132021</v>
      </c>
      <c r="I10" s="57"/>
      <c r="J10" s="41">
        <v>49494.853897999979</v>
      </c>
      <c r="K10" s="41">
        <v>53355.060383999982</v>
      </c>
      <c r="L10" s="55">
        <f t="shared" si="6"/>
        <v>4.6830025694472086</v>
      </c>
      <c r="M10" s="138"/>
    </row>
    <row r="11" spans="1:13" s="20" customFormat="1" ht="25.9" customHeight="1" x14ac:dyDescent="0.2">
      <c r="A11" s="123"/>
      <c r="B11" s="40" t="s">
        <v>166</v>
      </c>
      <c r="C11" s="41">
        <v>5660.4009969999988</v>
      </c>
      <c r="D11" s="41">
        <v>6307.3288150000008</v>
      </c>
      <c r="E11" s="41">
        <v>6622.0208570000013</v>
      </c>
      <c r="F11" s="55">
        <f t="shared" si="3"/>
        <v>5.2272321992016941</v>
      </c>
      <c r="G11" s="56">
        <f t="shared" si="4"/>
        <v>961.61986000000252</v>
      </c>
      <c r="H11" s="57">
        <f t="shared" si="5"/>
        <v>16.988546580174425</v>
      </c>
      <c r="I11" s="57"/>
      <c r="J11" s="41">
        <v>56328.33787499999</v>
      </c>
      <c r="K11" s="41">
        <v>64563.623452999993</v>
      </c>
      <c r="L11" s="55">
        <f t="shared" si="6"/>
        <v>5.6667842252857747</v>
      </c>
      <c r="M11" s="138"/>
    </row>
    <row r="12" spans="1:13" s="20" customFormat="1" ht="15" customHeight="1" x14ac:dyDescent="0.2">
      <c r="A12" s="123"/>
      <c r="B12" s="39" t="s">
        <v>60</v>
      </c>
      <c r="C12" s="41">
        <v>4666.0982980000044</v>
      </c>
      <c r="D12" s="41">
        <v>4911.0543270000026</v>
      </c>
      <c r="E12" s="41">
        <v>5802.8543590000008</v>
      </c>
      <c r="F12" s="55">
        <f t="shared" si="3"/>
        <v>4.5806058011095603</v>
      </c>
      <c r="G12" s="56">
        <f t="shared" si="4"/>
        <v>1136.7560609999964</v>
      </c>
      <c r="H12" s="57">
        <f t="shared" si="5"/>
        <v>24.362025581142081</v>
      </c>
      <c r="I12" s="57"/>
      <c r="J12" s="41">
        <v>51046.288336999874</v>
      </c>
      <c r="K12" s="41">
        <v>52175.117548999973</v>
      </c>
      <c r="L12" s="55">
        <f t="shared" si="6"/>
        <v>4.5794383472658975</v>
      </c>
      <c r="M12" s="138"/>
    </row>
    <row r="13" spans="1:13" s="20" customFormat="1" ht="24" customHeight="1" x14ac:dyDescent="0.2">
      <c r="A13" s="123"/>
      <c r="B13" s="40" t="s">
        <v>165</v>
      </c>
      <c r="C13" s="41">
        <v>6090.6740100000015</v>
      </c>
      <c r="D13" s="41">
        <v>5188.096091999997</v>
      </c>
      <c r="E13" s="41">
        <v>5488.6556119999959</v>
      </c>
      <c r="F13" s="55">
        <f t="shared" si="3"/>
        <v>4.3325863758111458</v>
      </c>
      <c r="G13" s="56">
        <f t="shared" si="4"/>
        <v>-602.01839800000562</v>
      </c>
      <c r="H13" s="57">
        <f t="shared" si="5"/>
        <v>-9.8842656331890186</v>
      </c>
      <c r="I13" s="57"/>
      <c r="J13" s="41">
        <v>61397.499473999975</v>
      </c>
      <c r="K13" s="41">
        <v>54290.763599000005</v>
      </c>
      <c r="L13" s="55">
        <f t="shared" si="6"/>
        <v>4.7651297477982091</v>
      </c>
      <c r="M13" s="138"/>
    </row>
    <row r="14" spans="1:13" s="20" customFormat="1" ht="15" customHeight="1" x14ac:dyDescent="0.2">
      <c r="A14" s="123"/>
      <c r="B14" s="39" t="s">
        <v>68</v>
      </c>
      <c r="C14" s="41">
        <v>3163.8614909999974</v>
      </c>
      <c r="D14" s="41">
        <v>3575.6997270000015</v>
      </c>
      <c r="E14" s="41">
        <v>3927.9180290000004</v>
      </c>
      <c r="F14" s="55">
        <f t="shared" si="3"/>
        <v>3.1005851597869181</v>
      </c>
      <c r="G14" s="56">
        <f t="shared" si="4"/>
        <v>764.056538000003</v>
      </c>
      <c r="H14" s="57">
        <f t="shared" si="5"/>
        <v>24.149493907159275</v>
      </c>
      <c r="I14" s="57"/>
      <c r="J14" s="41">
        <v>29207.30747</v>
      </c>
      <c r="K14" s="41">
        <v>34068.010429000024</v>
      </c>
      <c r="L14" s="55">
        <f t="shared" si="6"/>
        <v>2.9901677409178635</v>
      </c>
      <c r="M14" s="138"/>
    </row>
    <row r="15" spans="1:13" s="20" customFormat="1" ht="15" customHeight="1" x14ac:dyDescent="0.2">
      <c r="A15" s="123"/>
      <c r="B15" s="39" t="s">
        <v>61</v>
      </c>
      <c r="C15" s="41">
        <v>3336.799083999997</v>
      </c>
      <c r="D15" s="41">
        <v>2907.7763259999992</v>
      </c>
      <c r="E15" s="41">
        <v>3311.0000130000003</v>
      </c>
      <c r="F15" s="55">
        <f t="shared" si="3"/>
        <v>2.6136078779056651</v>
      </c>
      <c r="G15" s="56">
        <f t="shared" si="4"/>
        <v>-25.799070999996729</v>
      </c>
      <c r="H15" s="57">
        <f t="shared" si="5"/>
        <v>-0.77316824748914825</v>
      </c>
      <c r="I15" s="57"/>
      <c r="J15" s="41">
        <v>29003.79289899996</v>
      </c>
      <c r="K15" s="41">
        <v>31988.028160999951</v>
      </c>
      <c r="L15" s="55">
        <f t="shared" si="6"/>
        <v>2.8076065698621946</v>
      </c>
      <c r="M15" s="138"/>
    </row>
    <row r="16" spans="1:13" s="20" customFormat="1" ht="15" customHeight="1" x14ac:dyDescent="0.2">
      <c r="A16" s="125"/>
      <c r="B16" s="39" t="s">
        <v>66</v>
      </c>
      <c r="C16" s="41">
        <v>2402.6131919999998</v>
      </c>
      <c r="D16" s="41">
        <v>1887.7983210000004</v>
      </c>
      <c r="E16" s="41">
        <v>2160.6891379999993</v>
      </c>
      <c r="F16" s="55">
        <f t="shared" si="3"/>
        <v>1.7055856631257578</v>
      </c>
      <c r="G16" s="56">
        <f t="shared" si="4"/>
        <v>-241.92405400000052</v>
      </c>
      <c r="H16" s="57">
        <f t="shared" si="5"/>
        <v>-10.069205263899198</v>
      </c>
      <c r="I16" s="57"/>
      <c r="J16" s="41">
        <v>21508.370310999991</v>
      </c>
      <c r="K16" s="41">
        <v>20511.812125999997</v>
      </c>
      <c r="L16" s="55">
        <f t="shared" si="6"/>
        <v>1.8003328681243844</v>
      </c>
      <c r="M16" s="138"/>
    </row>
    <row r="17" spans="1:14" s="20" customFormat="1" ht="15" customHeight="1" x14ac:dyDescent="0.2">
      <c r="A17" s="125"/>
      <c r="B17" s="39" t="s">
        <v>167</v>
      </c>
      <c r="C17" s="41">
        <v>2535.8769639999991</v>
      </c>
      <c r="D17" s="41">
        <v>1996.0716969999996</v>
      </c>
      <c r="E17" s="41">
        <v>1827.9267580000001</v>
      </c>
      <c r="F17" s="55">
        <f t="shared" si="3"/>
        <v>1.4429126415540614</v>
      </c>
      <c r="G17" s="56">
        <f t="shared" si="4"/>
        <v>-707.95020599999907</v>
      </c>
      <c r="H17" s="57">
        <f t="shared" si="5"/>
        <v>-27.917372019630811</v>
      </c>
      <c r="I17" s="57"/>
      <c r="J17" s="41">
        <v>28057.548092999983</v>
      </c>
      <c r="K17" s="41">
        <v>21862.140512999988</v>
      </c>
      <c r="L17" s="55">
        <f t="shared" si="6"/>
        <v>1.9188519225572187</v>
      </c>
      <c r="M17" s="138"/>
    </row>
    <row r="18" spans="1:14" s="20" customFormat="1" ht="15" customHeight="1" x14ac:dyDescent="0.2">
      <c r="A18" s="123"/>
      <c r="B18" s="39" t="s">
        <v>59</v>
      </c>
      <c r="C18" s="41">
        <v>1628.6269589999997</v>
      </c>
      <c r="D18" s="41">
        <v>1295.9460550000001</v>
      </c>
      <c r="E18" s="41">
        <v>1624.7202240000004</v>
      </c>
      <c r="F18" s="55">
        <f t="shared" si="3"/>
        <v>1.2825072667370774</v>
      </c>
      <c r="G18" s="56">
        <f t="shared" si="4"/>
        <v>-3.9067349999993439</v>
      </c>
      <c r="H18" s="57">
        <f t="shared" si="5"/>
        <v>-0.23987905753433772</v>
      </c>
      <c r="I18" s="57"/>
      <c r="J18" s="41">
        <v>15589.594266999997</v>
      </c>
      <c r="K18" s="41">
        <v>15563.433404000005</v>
      </c>
      <c r="L18" s="55">
        <f t="shared" si="6"/>
        <v>1.3660109855710847</v>
      </c>
      <c r="M18" s="138"/>
    </row>
    <row r="19" spans="1:14" s="20" customFormat="1" ht="15" customHeight="1" x14ac:dyDescent="0.2">
      <c r="A19" s="123"/>
      <c r="B19" s="39" t="s">
        <v>168</v>
      </c>
      <c r="C19" s="41">
        <v>1414.8308800000009</v>
      </c>
      <c r="D19" s="41">
        <v>1378.9178779999995</v>
      </c>
      <c r="E19" s="41">
        <v>1555.7317219999991</v>
      </c>
      <c r="F19" s="55">
        <f t="shared" si="3"/>
        <v>1.2280497337850489</v>
      </c>
      <c r="G19" s="56">
        <f t="shared" si="4"/>
        <v>140.90084199999819</v>
      </c>
      <c r="H19" s="57">
        <f t="shared" si="5"/>
        <v>9.9588469542026186</v>
      </c>
      <c r="I19" s="57"/>
      <c r="J19" s="41">
        <v>14491.028245000018</v>
      </c>
      <c r="K19" s="41">
        <v>13881.206094999998</v>
      </c>
      <c r="L19" s="55">
        <f t="shared" si="6"/>
        <v>1.2183609828582453</v>
      </c>
      <c r="M19" s="138"/>
    </row>
    <row r="20" spans="1:14" s="20" customFormat="1" ht="15" customHeight="1" x14ac:dyDescent="0.2">
      <c r="A20" s="123"/>
      <c r="B20" s="39" t="s">
        <v>64</v>
      </c>
      <c r="C20" s="41">
        <v>1460.7791090000001</v>
      </c>
      <c r="D20" s="41">
        <v>1351.2947359999996</v>
      </c>
      <c r="E20" s="41">
        <v>1525.7976910000004</v>
      </c>
      <c r="F20" s="55">
        <f t="shared" si="3"/>
        <v>1.2044206734009077</v>
      </c>
      <c r="G20" s="56">
        <f t="shared" si="4"/>
        <v>65.018582000000379</v>
      </c>
      <c r="H20" s="57">
        <f t="shared" si="5"/>
        <v>4.4509523444999086</v>
      </c>
      <c r="I20" s="57"/>
      <c r="J20" s="41">
        <v>14387.271680999998</v>
      </c>
      <c r="K20" s="41">
        <v>14361.557704000001</v>
      </c>
      <c r="L20" s="55">
        <f t="shared" si="6"/>
        <v>1.260521703940658</v>
      </c>
      <c r="M20" s="138"/>
    </row>
    <row r="21" spans="1:14" s="20" customFormat="1" ht="15" customHeight="1" x14ac:dyDescent="0.2">
      <c r="A21" s="123"/>
      <c r="B21" s="39" t="s">
        <v>69</v>
      </c>
      <c r="C21" s="41">
        <v>1370.8630059999996</v>
      </c>
      <c r="D21" s="41">
        <v>1114.4074510000012</v>
      </c>
      <c r="E21" s="41">
        <v>1298.0351779999999</v>
      </c>
      <c r="F21" s="55">
        <f t="shared" si="3"/>
        <v>1.0246315172755276</v>
      </c>
      <c r="G21" s="56">
        <f t="shared" si="4"/>
        <v>-72.827827999999727</v>
      </c>
      <c r="H21" s="57">
        <f t="shared" si="5"/>
        <v>-5.3125533099402746</v>
      </c>
      <c r="I21" s="57"/>
      <c r="J21" s="41">
        <v>12905.541879999992</v>
      </c>
      <c r="K21" s="41">
        <v>12227.622419000001</v>
      </c>
      <c r="L21" s="55">
        <f t="shared" si="6"/>
        <v>1.0732250473392571</v>
      </c>
      <c r="M21" s="138"/>
    </row>
    <row r="22" spans="1:14" s="20" customFormat="1" ht="15" customHeight="1" x14ac:dyDescent="0.2">
      <c r="A22" s="123"/>
      <c r="B22" s="39" t="s">
        <v>67</v>
      </c>
      <c r="C22" s="41">
        <v>1003.7842179999997</v>
      </c>
      <c r="D22" s="41">
        <v>1159.682683</v>
      </c>
      <c r="E22" s="41">
        <v>1197.6873010000002</v>
      </c>
      <c r="F22" s="55">
        <f t="shared" si="3"/>
        <v>0.94541979851124025</v>
      </c>
      <c r="G22" s="56">
        <f t="shared" si="4"/>
        <v>193.90308300000049</v>
      </c>
      <c r="H22" s="57">
        <f t="shared" si="5"/>
        <v>19.317207774629562</v>
      </c>
      <c r="I22" s="57"/>
      <c r="J22" s="41">
        <v>10399.165816000001</v>
      </c>
      <c r="K22" s="41">
        <v>11651.826515999994</v>
      </c>
      <c r="L22" s="55">
        <f t="shared" si="6"/>
        <v>1.0226871288396875</v>
      </c>
      <c r="M22" s="138"/>
    </row>
    <row r="23" spans="1:14" s="20" customFormat="1" ht="15" customHeight="1" x14ac:dyDescent="0.2">
      <c r="A23" s="123"/>
      <c r="B23" s="39" t="s">
        <v>65</v>
      </c>
      <c r="C23" s="41">
        <v>1006.995411</v>
      </c>
      <c r="D23" s="41">
        <v>1076.11673</v>
      </c>
      <c r="E23" s="41">
        <v>1098.3985760000005</v>
      </c>
      <c r="F23" s="55">
        <f t="shared" si="3"/>
        <v>0.8670441437760168</v>
      </c>
      <c r="G23" s="56">
        <f t="shared" si="4"/>
        <v>91.403165000000513</v>
      </c>
      <c r="H23" s="57">
        <f t="shared" si="5"/>
        <v>9.0768204106543351</v>
      </c>
      <c r="I23" s="57"/>
      <c r="J23" s="41">
        <v>11473.778763000008</v>
      </c>
      <c r="K23" s="41">
        <v>10783.825564999988</v>
      </c>
      <c r="L23" s="55">
        <f t="shared" si="6"/>
        <v>0.94650221489599329</v>
      </c>
      <c r="M23" s="138"/>
    </row>
    <row r="24" spans="1:14" s="20" customFormat="1" ht="15" customHeight="1" x14ac:dyDescent="0.2">
      <c r="A24" s="123"/>
      <c r="B24" s="39" t="s">
        <v>70</v>
      </c>
      <c r="C24" s="41">
        <v>811.27441199999998</v>
      </c>
      <c r="D24" s="41">
        <v>780.31952500000011</v>
      </c>
      <c r="E24" s="41">
        <v>842.09119100000021</v>
      </c>
      <c r="F24" s="55">
        <f t="shared" si="3"/>
        <v>0.66472248929965938</v>
      </c>
      <c r="G24" s="56">
        <f t="shared" si="4"/>
        <v>30.816779000000224</v>
      </c>
      <c r="H24" s="57">
        <f t="shared" si="5"/>
        <v>3.7985641534075922</v>
      </c>
      <c r="I24" s="57"/>
      <c r="J24" s="41">
        <v>7476.1375890000008</v>
      </c>
      <c r="K24" s="41">
        <v>8474.4936169999983</v>
      </c>
      <c r="L24" s="55">
        <f t="shared" si="6"/>
        <v>0.74381089811447298</v>
      </c>
      <c r="M24" s="138"/>
    </row>
    <row r="25" spans="1:14" s="20" customFormat="1" ht="15" customHeight="1" x14ac:dyDescent="0.2">
      <c r="A25" s="123"/>
      <c r="B25" s="39" t="s">
        <v>71</v>
      </c>
      <c r="C25" s="41">
        <v>235.83459099999996</v>
      </c>
      <c r="D25" s="41">
        <v>202.56108300000002</v>
      </c>
      <c r="E25" s="41">
        <v>242.90879300000006</v>
      </c>
      <c r="F25" s="55">
        <f t="shared" si="3"/>
        <v>0.1917451925414283</v>
      </c>
      <c r="G25" s="56">
        <f t="shared" si="4"/>
        <v>7.0742020000000991</v>
      </c>
      <c r="H25" s="57">
        <f t="shared" si="5"/>
        <v>2.9996456287449793</v>
      </c>
      <c r="I25" s="57"/>
      <c r="J25" s="41">
        <v>2480.8939570000011</v>
      </c>
      <c r="K25" s="41">
        <v>2335.7155810000017</v>
      </c>
      <c r="L25" s="55">
        <f t="shared" si="6"/>
        <v>0.20500702255040471</v>
      </c>
      <c r="M25" s="138"/>
    </row>
    <row r="26" spans="1:14" s="77" customFormat="1" ht="15" customHeight="1" x14ac:dyDescent="0.2">
      <c r="A26" s="123"/>
      <c r="B26" s="39" t="s">
        <v>63</v>
      </c>
      <c r="C26" s="41">
        <v>5011.5666010000059</v>
      </c>
      <c r="D26" s="41">
        <v>5580.2730500000016</v>
      </c>
      <c r="E26" s="41">
        <v>5575.714493999998</v>
      </c>
      <c r="F26" s="55">
        <f>E26/$E$7*100</f>
        <v>4.401308145350102</v>
      </c>
      <c r="G26" s="56">
        <f>E26-C26</f>
        <v>564.14789299999211</v>
      </c>
      <c r="H26" s="57">
        <f>(G26/C26)*100</f>
        <v>11.256917006498972</v>
      </c>
      <c r="I26" s="57"/>
      <c r="J26" s="41">
        <v>48986.537733000026</v>
      </c>
      <c r="K26" s="41">
        <v>51461.037383999937</v>
      </c>
      <c r="L26" s="55">
        <f>K26/$K$7*100</f>
        <v>4.5167631441376619</v>
      </c>
      <c r="M26" s="138"/>
    </row>
    <row r="27" spans="1:14" s="20" customFormat="1" ht="6" customHeight="1" x14ac:dyDescent="0.2">
      <c r="A27" s="123"/>
      <c r="B27" s="39"/>
      <c r="C27" s="149"/>
      <c r="D27" s="149"/>
      <c r="E27" s="149"/>
      <c r="F27" s="55"/>
      <c r="G27" s="56"/>
      <c r="H27" s="57"/>
      <c r="I27" s="57"/>
      <c r="J27" s="149"/>
      <c r="K27" s="149"/>
      <c r="L27" s="55"/>
    </row>
    <row r="28" spans="1:14" s="21" customFormat="1" ht="15" customHeight="1" x14ac:dyDescent="0.2">
      <c r="A28" s="58" t="s">
        <v>53</v>
      </c>
      <c r="B28" s="59"/>
      <c r="C28" s="59">
        <f>SUM(C29:C35)</f>
        <v>9718.7030139999988</v>
      </c>
      <c r="D28" s="59">
        <f t="shared" ref="D28:E28" si="7">SUM(D29:D35)</f>
        <v>9567.1258450000023</v>
      </c>
      <c r="E28" s="59">
        <f t="shared" si="7"/>
        <v>11692.736737000003</v>
      </c>
      <c r="F28" s="60">
        <f>E28/$E$5*100</f>
        <v>7.8833645309355012</v>
      </c>
      <c r="G28" s="61">
        <f>E28-C28</f>
        <v>1974.0337230000041</v>
      </c>
      <c r="H28" s="62">
        <f>(G28/C28)*100</f>
        <v>20.311699206739483</v>
      </c>
      <c r="I28" s="62"/>
      <c r="J28" s="59">
        <f t="shared" ref="J28" si="8">SUM(J29:J35)</f>
        <v>85687.232974000013</v>
      </c>
      <c r="K28" s="59">
        <f t="shared" ref="K28" si="9">SUM(K29:K35)</f>
        <v>93054.85471</v>
      </c>
      <c r="L28" s="60">
        <f>K28/$K$5*100</f>
        <v>7.0562644820953242</v>
      </c>
    </row>
    <row r="29" spans="1:14" s="75" customFormat="1" ht="15" customHeight="1" x14ac:dyDescent="0.2">
      <c r="A29" s="126"/>
      <c r="B29" s="40" t="s">
        <v>169</v>
      </c>
      <c r="C29" s="41">
        <v>7384.2566029999998</v>
      </c>
      <c r="D29" s="41">
        <v>7450.1934900000015</v>
      </c>
      <c r="E29" s="41">
        <v>9142.0576310000033</v>
      </c>
      <c r="F29" s="76">
        <f>E29/$E$28*100</f>
        <v>78.185781794532858</v>
      </c>
      <c r="G29" s="127">
        <f>E29-C29</f>
        <v>1757.8010280000035</v>
      </c>
      <c r="H29" s="128">
        <f>(G29/C29)*100</f>
        <v>23.804712139687322</v>
      </c>
      <c r="I29" s="128"/>
      <c r="J29" s="41">
        <v>63793.697027000009</v>
      </c>
      <c r="K29" s="41">
        <v>70048.345270999984</v>
      </c>
      <c r="L29" s="76">
        <f>K29/$K$28*100</f>
        <v>75.276400666361312</v>
      </c>
      <c r="M29" s="130"/>
      <c r="N29" s="130"/>
    </row>
    <row r="30" spans="1:14" s="20" customFormat="1" ht="15" customHeight="1" x14ac:dyDescent="0.2">
      <c r="A30" s="123"/>
      <c r="B30" s="39" t="s">
        <v>72</v>
      </c>
      <c r="C30" s="41">
        <v>382.69345199999998</v>
      </c>
      <c r="D30" s="41">
        <v>264.22946300000001</v>
      </c>
      <c r="E30" s="41">
        <v>417.84558699999991</v>
      </c>
      <c r="F30" s="55">
        <f t="shared" ref="F30:F34" si="10">E30/$E$28*100</f>
        <v>3.5735482325347068</v>
      </c>
      <c r="G30" s="56">
        <f t="shared" ref="G30:G35" si="11">E30-C30</f>
        <v>35.15213499999993</v>
      </c>
      <c r="H30" s="57">
        <f t="shared" ref="H30:H35" si="12">(G30/C30)*100</f>
        <v>9.1854550466674656</v>
      </c>
      <c r="I30" s="57"/>
      <c r="J30" s="41">
        <v>3734.160558</v>
      </c>
      <c r="K30" s="41">
        <v>3548.7111410000002</v>
      </c>
      <c r="L30" s="55">
        <f t="shared" ref="L30:L35" si="13">K30/$K$28*100</f>
        <v>3.8135690524254224</v>
      </c>
      <c r="M30" s="93"/>
      <c r="N30" s="93"/>
    </row>
    <row r="31" spans="1:14" s="20" customFormat="1" ht="15" customHeight="1" x14ac:dyDescent="0.2">
      <c r="A31" s="123"/>
      <c r="B31" s="39" t="s">
        <v>74</v>
      </c>
      <c r="C31" s="41">
        <v>306.57030299999997</v>
      </c>
      <c r="D31" s="41">
        <v>284.61920799999996</v>
      </c>
      <c r="E31" s="41">
        <v>486.92945700000013</v>
      </c>
      <c r="F31" s="55">
        <f t="shared" si="10"/>
        <v>4.1643754405175404</v>
      </c>
      <c r="G31" s="56">
        <f t="shared" si="11"/>
        <v>180.35915400000016</v>
      </c>
      <c r="H31" s="57">
        <f t="shared" si="12"/>
        <v>58.831254115308148</v>
      </c>
      <c r="I31" s="57"/>
      <c r="J31" s="41">
        <v>2982.6273260000007</v>
      </c>
      <c r="K31" s="41">
        <v>3465.555754</v>
      </c>
      <c r="L31" s="55">
        <f t="shared" si="13"/>
        <v>3.7242073665046296</v>
      </c>
      <c r="M31" s="93"/>
      <c r="N31" s="93"/>
    </row>
    <row r="32" spans="1:14" s="20" customFormat="1" ht="15" customHeight="1" x14ac:dyDescent="0.2">
      <c r="A32" s="123"/>
      <c r="B32" s="39" t="s">
        <v>75</v>
      </c>
      <c r="C32" s="41">
        <v>260.97372600000006</v>
      </c>
      <c r="D32" s="41">
        <v>243.07601200000005</v>
      </c>
      <c r="E32" s="41">
        <v>259.20969099999996</v>
      </c>
      <c r="F32" s="55">
        <f t="shared" si="10"/>
        <v>2.2168436425988087</v>
      </c>
      <c r="G32" s="56">
        <f t="shared" si="11"/>
        <v>-1.7640350000000922</v>
      </c>
      <c r="H32" s="57">
        <f t="shared" si="12"/>
        <v>-0.67594352390864509</v>
      </c>
      <c r="I32" s="57"/>
      <c r="J32" s="41">
        <v>2542.6082740000011</v>
      </c>
      <c r="K32" s="41">
        <v>2523.0153989999999</v>
      </c>
      <c r="L32" s="55">
        <f t="shared" si="13"/>
        <v>2.7113205505105884</v>
      </c>
      <c r="M32" s="93"/>
      <c r="N32" s="93"/>
    </row>
    <row r="33" spans="1:14" s="20" customFormat="1" ht="15" customHeight="1" x14ac:dyDescent="0.2">
      <c r="A33" s="123"/>
      <c r="B33" s="39" t="s">
        <v>73</v>
      </c>
      <c r="C33" s="41">
        <v>213.22540600000002</v>
      </c>
      <c r="D33" s="41">
        <v>185.65546599999996</v>
      </c>
      <c r="E33" s="41">
        <v>254.50181699999999</v>
      </c>
      <c r="F33" s="55">
        <f t="shared" si="10"/>
        <v>2.1765804082004614</v>
      </c>
      <c r="G33" s="56">
        <f t="shared" si="11"/>
        <v>41.276410999999968</v>
      </c>
      <c r="H33" s="57">
        <f t="shared" si="12"/>
        <v>19.358111106140871</v>
      </c>
      <c r="I33" s="57"/>
      <c r="J33" s="41">
        <v>1934.2810750000001</v>
      </c>
      <c r="K33" s="41">
        <v>2124.7404639999991</v>
      </c>
      <c r="L33" s="55">
        <f t="shared" si="13"/>
        <v>2.2833203819635504</v>
      </c>
      <c r="M33" s="93"/>
      <c r="N33" s="93"/>
    </row>
    <row r="34" spans="1:14" s="20" customFormat="1" ht="15" customHeight="1" x14ac:dyDescent="0.2">
      <c r="A34" s="123"/>
      <c r="B34" s="39" t="s">
        <v>76</v>
      </c>
      <c r="C34" s="41">
        <v>23.003250000000001</v>
      </c>
      <c r="D34" s="41">
        <v>66.514148000000006</v>
      </c>
      <c r="E34" s="41">
        <v>20.068296</v>
      </c>
      <c r="F34" s="55">
        <f t="shared" si="10"/>
        <v>0.17163044419273318</v>
      </c>
      <c r="G34" s="56">
        <f t="shared" si="11"/>
        <v>-2.9349540000000012</v>
      </c>
      <c r="H34" s="57">
        <f t="shared" si="12"/>
        <v>-12.758866681881912</v>
      </c>
      <c r="I34" s="57"/>
      <c r="J34" s="41">
        <v>410.79855299999997</v>
      </c>
      <c r="K34" s="41">
        <v>382.59212900000011</v>
      </c>
      <c r="L34" s="55">
        <f t="shared" si="13"/>
        <v>0.41114687696018232</v>
      </c>
      <c r="M34" s="93"/>
      <c r="N34" s="93"/>
    </row>
    <row r="35" spans="1:14" s="77" customFormat="1" ht="15" customHeight="1" x14ac:dyDescent="0.2">
      <c r="A35" s="123"/>
      <c r="B35" s="39" t="s">
        <v>134</v>
      </c>
      <c r="C35" s="41">
        <v>1147.9802739999996</v>
      </c>
      <c r="D35" s="41">
        <v>1072.8380580000003</v>
      </c>
      <c r="E35" s="41">
        <v>1112.1242580000003</v>
      </c>
      <c r="F35" s="55">
        <f>E35/$E$28*100</f>
        <v>9.5112400374229011</v>
      </c>
      <c r="G35" s="56">
        <f t="shared" si="11"/>
        <v>-35.856015999999272</v>
      </c>
      <c r="H35" s="57">
        <f t="shared" si="12"/>
        <v>-3.1234000106171935</v>
      </c>
      <c r="I35" s="57"/>
      <c r="J35" s="41">
        <v>10289.060161000003</v>
      </c>
      <c r="K35" s="41">
        <v>10961.894552000012</v>
      </c>
      <c r="L35" s="55">
        <f t="shared" si="13"/>
        <v>11.780035105274319</v>
      </c>
      <c r="M35" s="129"/>
      <c r="N35" s="129"/>
    </row>
    <row r="36" spans="1:14" s="20" customFormat="1" ht="6" customHeight="1" x14ac:dyDescent="0.2">
      <c r="A36" s="123"/>
      <c r="B36" s="39"/>
      <c r="C36" s="54"/>
      <c r="D36" s="54"/>
      <c r="E36" s="54"/>
      <c r="F36" s="55"/>
      <c r="G36" s="56"/>
      <c r="H36" s="57"/>
      <c r="I36" s="57"/>
      <c r="J36" s="109"/>
      <c r="K36" s="109"/>
      <c r="L36" s="55"/>
    </row>
    <row r="37" spans="1:14" s="21" customFormat="1" ht="15" customHeight="1" x14ac:dyDescent="0.2">
      <c r="A37" s="58" t="s">
        <v>54</v>
      </c>
      <c r="B37" s="59"/>
      <c r="C37" s="59">
        <f>SUM(C38:C44)</f>
        <v>7803.3791510000001</v>
      </c>
      <c r="D37" s="59">
        <f t="shared" ref="D37:E37" si="14">SUM(D38:D44)</f>
        <v>7243.7519909999992</v>
      </c>
      <c r="E37" s="59">
        <f t="shared" si="14"/>
        <v>8427.215932000001</v>
      </c>
      <c r="F37" s="60">
        <f>E37/$E$5*100</f>
        <v>5.6817164935083024</v>
      </c>
      <c r="G37" s="61">
        <f>E37-C37</f>
        <v>623.83678100000088</v>
      </c>
      <c r="H37" s="62">
        <f>(G37/C37)*100</f>
        <v>7.9944440597898723</v>
      </c>
      <c r="I37" s="62"/>
      <c r="J37" s="59">
        <f t="shared" ref="J37" si="15">SUM(J38:J44)</f>
        <v>85783.582268999991</v>
      </c>
      <c r="K37" s="59">
        <f t="shared" ref="K37" si="16">SUM(K38:K44)</f>
        <v>74889.954450000005</v>
      </c>
      <c r="L37" s="60">
        <f>K37/$K$5*100</f>
        <v>5.6788367173118939</v>
      </c>
    </row>
    <row r="38" spans="1:14" s="20" customFormat="1" ht="15" customHeight="1" x14ac:dyDescent="0.2">
      <c r="A38" s="123"/>
      <c r="B38" s="39" t="s">
        <v>79</v>
      </c>
      <c r="C38" s="41">
        <v>5278.200922</v>
      </c>
      <c r="D38" s="41">
        <v>3701.2293049999998</v>
      </c>
      <c r="E38" s="41">
        <v>4346.6918530000003</v>
      </c>
      <c r="F38" s="55">
        <f>E38/$E$37*100</f>
        <v>51.579215343167498</v>
      </c>
      <c r="G38" s="56">
        <f>E38-C38</f>
        <v>-931.50906899999973</v>
      </c>
      <c r="H38" s="57">
        <f>(G38/C38)*100</f>
        <v>-17.648230576395623</v>
      </c>
      <c r="I38" s="57"/>
      <c r="J38" s="41">
        <v>50491.825915999987</v>
      </c>
      <c r="K38" s="41">
        <v>42386.033530000001</v>
      </c>
      <c r="L38" s="55">
        <f>K38/$K$37*100</f>
        <v>56.597755788860674</v>
      </c>
    </row>
    <row r="39" spans="1:14" s="20" customFormat="1" ht="15" customHeight="1" x14ac:dyDescent="0.2">
      <c r="A39" s="123"/>
      <c r="B39" s="39" t="s">
        <v>77</v>
      </c>
      <c r="C39" s="41">
        <v>1241.4132950000001</v>
      </c>
      <c r="D39" s="41">
        <v>1431.053842</v>
      </c>
      <c r="E39" s="41">
        <v>1714.8413999999998</v>
      </c>
      <c r="F39" s="55">
        <f t="shared" ref="F39:F44" si="17">E39/$E$37*100</f>
        <v>20.348848467123858</v>
      </c>
      <c r="G39" s="56">
        <f t="shared" ref="G39:G44" si="18">E39-C39</f>
        <v>473.42810499999973</v>
      </c>
      <c r="H39" s="57">
        <f t="shared" ref="H39:H44" si="19">(G39/C39)*100</f>
        <v>38.136219976603336</v>
      </c>
      <c r="I39" s="57"/>
      <c r="J39" s="41">
        <v>22139.057526000001</v>
      </c>
      <c r="K39" s="41">
        <v>16261.132473999998</v>
      </c>
      <c r="L39" s="55">
        <f t="shared" ref="L39:L44" si="20">K39/$K$37*100</f>
        <v>21.713369427747057</v>
      </c>
    </row>
    <row r="40" spans="1:14" s="20" customFormat="1" ht="15" customHeight="1" x14ac:dyDescent="0.2">
      <c r="A40" s="123"/>
      <c r="B40" s="39" t="s">
        <v>133</v>
      </c>
      <c r="C40" s="41">
        <v>739.85636600000021</v>
      </c>
      <c r="D40" s="41">
        <v>1595.647739</v>
      </c>
      <c r="E40" s="41">
        <v>1413.7278030000004</v>
      </c>
      <c r="F40" s="55">
        <f t="shared" si="17"/>
        <v>16.775739632252257</v>
      </c>
      <c r="G40" s="56">
        <f t="shared" si="18"/>
        <v>673.87143700000024</v>
      </c>
      <c r="H40" s="57">
        <f t="shared" si="19"/>
        <v>91.081386599841736</v>
      </c>
      <c r="I40" s="57"/>
      <c r="J40" s="41">
        <v>7756.5445149999996</v>
      </c>
      <c r="K40" s="41">
        <v>9615.1515860000054</v>
      </c>
      <c r="L40" s="55">
        <f t="shared" si="20"/>
        <v>12.839040504984583</v>
      </c>
    </row>
    <row r="41" spans="1:14" s="20" customFormat="1" ht="15" customHeight="1" x14ac:dyDescent="0.2">
      <c r="A41" s="123"/>
      <c r="B41" s="39" t="s">
        <v>170</v>
      </c>
      <c r="C41" s="41">
        <v>256.23658399999999</v>
      </c>
      <c r="D41" s="41">
        <v>283.597827</v>
      </c>
      <c r="E41" s="41">
        <v>684.47281799999996</v>
      </c>
      <c r="F41" s="55">
        <f t="shared" si="17"/>
        <v>8.1221701629942267</v>
      </c>
      <c r="G41" s="56">
        <f t="shared" si="18"/>
        <v>428.23623399999997</v>
      </c>
      <c r="H41" s="57">
        <f t="shared" si="19"/>
        <v>167.12532898893156</v>
      </c>
      <c r="I41" s="57"/>
      <c r="J41" s="41">
        <v>1883.7812800000002</v>
      </c>
      <c r="K41" s="41">
        <v>3812.0017870000001</v>
      </c>
      <c r="L41" s="55">
        <f t="shared" si="20"/>
        <v>5.0901376760017509</v>
      </c>
    </row>
    <row r="42" spans="1:14" s="20" customFormat="1" ht="15" customHeight="1" x14ac:dyDescent="0.2">
      <c r="A42" s="123"/>
      <c r="B42" s="39" t="s">
        <v>80</v>
      </c>
      <c r="C42" s="41">
        <v>169.82142399999998</v>
      </c>
      <c r="D42" s="41">
        <v>110.24504999999999</v>
      </c>
      <c r="E42" s="41">
        <v>123.71710899999999</v>
      </c>
      <c r="F42" s="55">
        <f t="shared" si="17"/>
        <v>1.4680662035752376</v>
      </c>
      <c r="G42" s="56">
        <f t="shared" si="18"/>
        <v>-46.104314999999986</v>
      </c>
      <c r="H42" s="57">
        <f t="shared" si="19"/>
        <v>-27.148703569933552</v>
      </c>
      <c r="I42" s="57"/>
      <c r="J42" s="41">
        <v>2048.2831679999995</v>
      </c>
      <c r="K42" s="41">
        <v>1624.6453980000003</v>
      </c>
      <c r="L42" s="55">
        <f t="shared" si="20"/>
        <v>2.169376934372004</v>
      </c>
    </row>
    <row r="43" spans="1:14" s="20" customFormat="1" ht="15" customHeight="1" x14ac:dyDescent="0.2">
      <c r="A43" s="123"/>
      <c r="B43" s="39" t="s">
        <v>135</v>
      </c>
      <c r="C43" s="41">
        <v>117.25147899999999</v>
      </c>
      <c r="D43" s="41">
        <v>121.56254299999998</v>
      </c>
      <c r="E43" s="41">
        <v>143.27804399999997</v>
      </c>
      <c r="F43" s="55">
        <f t="shared" si="17"/>
        <v>1.7001824227137883</v>
      </c>
      <c r="G43" s="56">
        <f t="shared" si="18"/>
        <v>26.026564999999977</v>
      </c>
      <c r="H43" s="57">
        <f t="shared" si="19"/>
        <v>22.197216804403787</v>
      </c>
      <c r="I43" s="57"/>
      <c r="J43" s="41">
        <v>1349.4404020000006</v>
      </c>
      <c r="K43" s="41">
        <v>1184.478396</v>
      </c>
      <c r="L43" s="55">
        <f t="shared" si="20"/>
        <v>1.5816252055418361</v>
      </c>
    </row>
    <row r="44" spans="1:14" s="77" customFormat="1" ht="15" customHeight="1" x14ac:dyDescent="0.2">
      <c r="A44" s="123"/>
      <c r="B44" s="39" t="s">
        <v>78</v>
      </c>
      <c r="C44" s="41">
        <v>0.59908099999999986</v>
      </c>
      <c r="D44" s="41">
        <v>0.41568500000000003</v>
      </c>
      <c r="E44" s="41">
        <v>0.48690499999999998</v>
      </c>
      <c r="F44" s="55">
        <f t="shared" si="17"/>
        <v>5.7777681731295636E-3</v>
      </c>
      <c r="G44" s="56">
        <f t="shared" si="18"/>
        <v>-0.11217599999999989</v>
      </c>
      <c r="H44" s="57">
        <f t="shared" si="19"/>
        <v>-18.724679968151204</v>
      </c>
      <c r="I44" s="57"/>
      <c r="J44" s="41">
        <v>114.64946199999997</v>
      </c>
      <c r="K44" s="41">
        <v>6.511279</v>
      </c>
      <c r="L44" s="55">
        <f t="shared" si="20"/>
        <v>8.6944624920919557E-3</v>
      </c>
    </row>
    <row r="45" spans="1:14" s="20" customFormat="1" ht="6" customHeight="1" x14ac:dyDescent="0.2">
      <c r="A45" s="123"/>
      <c r="B45" s="39"/>
      <c r="C45" s="54"/>
      <c r="D45" s="54"/>
      <c r="E45" s="54"/>
      <c r="F45" s="55"/>
      <c r="G45" s="56"/>
      <c r="H45" s="57"/>
      <c r="I45" s="57"/>
      <c r="J45" s="54"/>
      <c r="K45" s="54"/>
      <c r="L45" s="55"/>
    </row>
    <row r="46" spans="1:14" s="21" customFormat="1" ht="15" customHeight="1" x14ac:dyDescent="0.2">
      <c r="A46" s="58" t="s">
        <v>55</v>
      </c>
      <c r="B46" s="59"/>
      <c r="C46" s="139">
        <v>1203.4552109999997</v>
      </c>
      <c r="D46" s="139">
        <v>1559.0643350000007</v>
      </c>
      <c r="E46" s="139">
        <v>1518.5819350000011</v>
      </c>
      <c r="F46" s="60">
        <f>E46/$E$5*100</f>
        <v>1.0238437102424609</v>
      </c>
      <c r="G46" s="61">
        <f>E46-C46</f>
        <v>315.12672400000133</v>
      </c>
      <c r="H46" s="62">
        <f>(G46/C46)*100</f>
        <v>26.185164276961316</v>
      </c>
      <c r="I46" s="62"/>
      <c r="J46" s="139">
        <v>8528.4113720000059</v>
      </c>
      <c r="K46" s="139">
        <v>11475.965084999993</v>
      </c>
      <c r="L46" s="60">
        <f>K46/$K$5*100</f>
        <v>0.87021193122500651</v>
      </c>
    </row>
    <row r="47" spans="1:14" x14ac:dyDescent="0.2">
      <c r="C47" s="29"/>
      <c r="D47" s="29"/>
      <c r="E47" s="29"/>
    </row>
    <row r="48" spans="1:14" x14ac:dyDescent="0.2">
      <c r="C48" s="29"/>
      <c r="D48" s="29"/>
      <c r="E48" s="29"/>
      <c r="G48" s="29"/>
      <c r="H48" s="29"/>
      <c r="I48" s="29"/>
      <c r="J48" s="29"/>
      <c r="K48" s="29"/>
    </row>
    <row r="49" spans="3:11" x14ac:dyDescent="0.2">
      <c r="C49" s="148"/>
      <c r="D49" s="148"/>
      <c r="E49" s="148"/>
      <c r="J49" s="148"/>
      <c r="K49" s="148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view="pageBreakPreview" zoomScaleNormal="100" zoomScaleSheetLayoutView="100" workbookViewId="0">
      <pane xSplit="2" topLeftCell="C1" activePane="topRight" state="frozen"/>
      <selection activeCell="H34" sqref="H34"/>
      <selection pane="topRight" activeCell="P30" sqref="P30"/>
    </sheetView>
  </sheetViews>
  <sheetFormatPr defaultColWidth="9.140625" defaultRowHeight="12.75" x14ac:dyDescent="0.2"/>
  <cols>
    <col min="1" max="1" width="1.42578125" style="19" customWidth="1"/>
    <col min="2" max="2" width="33.85546875" style="19" customWidth="1"/>
    <col min="3" max="5" width="9" style="19" customWidth="1"/>
    <col min="6" max="6" width="7.85546875" style="19" customWidth="1"/>
    <col min="7" max="7" width="12.7109375" style="19" bestFit="1" customWidth="1"/>
    <col min="8" max="8" width="11.42578125" style="19" bestFit="1" customWidth="1"/>
    <col min="9" max="9" width="0.7109375" style="19" customWidth="1"/>
    <col min="10" max="11" width="10" style="19" customWidth="1"/>
    <col min="12" max="12" width="7.85546875" style="19" customWidth="1"/>
    <col min="13" max="16384" width="9.140625" style="19"/>
  </cols>
  <sheetData>
    <row r="1" spans="1:12" x14ac:dyDescent="0.2">
      <c r="A1" s="94" t="s">
        <v>128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20" customFormat="1" x14ac:dyDescent="0.2">
      <c r="A3" s="27"/>
      <c r="B3" s="28"/>
      <c r="C3" s="157" t="s">
        <v>122</v>
      </c>
      <c r="D3" s="157"/>
      <c r="E3" s="157"/>
      <c r="F3" s="11"/>
      <c r="G3" s="158" t="s">
        <v>0</v>
      </c>
      <c r="H3" s="158"/>
      <c r="I3" s="12"/>
      <c r="J3" s="157" t="s">
        <v>122</v>
      </c>
      <c r="K3" s="157"/>
      <c r="L3" s="157"/>
    </row>
    <row r="4" spans="1:12" s="20" customFormat="1" ht="24" x14ac:dyDescent="0.2">
      <c r="A4" s="27"/>
      <c r="B4" s="26" t="s">
        <v>130</v>
      </c>
      <c r="C4" s="15" t="s">
        <v>182</v>
      </c>
      <c r="D4" s="15" t="s">
        <v>177</v>
      </c>
      <c r="E4" s="15" t="s">
        <v>183</v>
      </c>
      <c r="F4" s="16" t="s">
        <v>116</v>
      </c>
      <c r="G4" s="17" t="s">
        <v>129</v>
      </c>
      <c r="H4" s="18" t="s">
        <v>2</v>
      </c>
      <c r="I4" s="18"/>
      <c r="J4" s="15" t="s">
        <v>184</v>
      </c>
      <c r="K4" s="15" t="s">
        <v>185</v>
      </c>
      <c r="L4" s="16" t="s">
        <v>116</v>
      </c>
    </row>
    <row r="5" spans="1:12" s="20" customFormat="1" ht="15" customHeight="1" x14ac:dyDescent="0.2">
      <c r="A5" s="88" t="s">
        <v>56</v>
      </c>
      <c r="B5" s="83"/>
      <c r="C5" s="83">
        <v>116269.404542</v>
      </c>
      <c r="D5" s="83">
        <v>118796.02148</v>
      </c>
      <c r="E5" s="83">
        <v>129326.996405</v>
      </c>
      <c r="F5" s="87">
        <v>100</v>
      </c>
      <c r="G5" s="86">
        <f>E5-C5</f>
        <v>13057.591862999994</v>
      </c>
      <c r="H5" s="87">
        <f>(G5/C5)*100</f>
        <v>11.23046248876522</v>
      </c>
      <c r="I5" s="84"/>
      <c r="J5" s="83">
        <v>1139624.869989</v>
      </c>
      <c r="K5" s="83">
        <v>1193736.5259190002</v>
      </c>
      <c r="L5" s="87">
        <v>100</v>
      </c>
    </row>
    <row r="6" spans="1:12" s="20" customFormat="1" ht="6" customHeight="1" x14ac:dyDescent="0.2">
      <c r="A6" s="123"/>
      <c r="B6" s="124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2" s="21" customFormat="1" ht="15" customHeight="1" x14ac:dyDescent="0.2">
      <c r="A7" s="34" t="s">
        <v>52</v>
      </c>
      <c r="B7" s="59"/>
      <c r="C7" s="59">
        <f>SUM(C8:C26)</f>
        <v>97698.952640000032</v>
      </c>
      <c r="D7" s="59">
        <f t="shared" ref="D7:E7" si="0">SUM(D8:D26)</f>
        <v>100256.59403800001</v>
      </c>
      <c r="E7" s="59">
        <f t="shared" si="0"/>
        <v>110123.90975000004</v>
      </c>
      <c r="F7" s="61">
        <f>E7/$E$5*100</f>
        <v>85.151525057565209</v>
      </c>
      <c r="G7" s="62">
        <f>E7-C7</f>
        <v>12424.957110000003</v>
      </c>
      <c r="H7" s="62">
        <f>(G7/C7)*100</f>
        <v>12.717594993861747</v>
      </c>
      <c r="I7" s="59"/>
      <c r="J7" s="59">
        <f t="shared" ref="J7" si="1">SUM(J8:J26)</f>
        <v>955268.00586999999</v>
      </c>
      <c r="K7" s="59">
        <f t="shared" ref="K7" si="2">SUM(K8:K26)</f>
        <v>1012875.9173069999</v>
      </c>
      <c r="L7" s="60">
        <f>K7/$K$5*100</f>
        <v>84.849202090656945</v>
      </c>
    </row>
    <row r="8" spans="1:12" s="20" customFormat="1" ht="15" customHeight="1" x14ac:dyDescent="0.2">
      <c r="A8" s="123"/>
      <c r="B8" s="39" t="s">
        <v>57</v>
      </c>
      <c r="C8" s="41">
        <v>41233.243169000008</v>
      </c>
      <c r="D8" s="41">
        <v>45731.226780000026</v>
      </c>
      <c r="E8" s="41">
        <v>53848.176483000054</v>
      </c>
      <c r="F8" s="55">
        <f>E8/$E$7*100</f>
        <v>48.897806666367508</v>
      </c>
      <c r="G8" s="56">
        <f>E8-C8</f>
        <v>12614.933314000045</v>
      </c>
      <c r="H8" s="57">
        <f>(G8/C8)*100</f>
        <v>30.594084637718261</v>
      </c>
      <c r="I8" s="57"/>
      <c r="J8" s="41">
        <v>373809.58739900019</v>
      </c>
      <c r="K8" s="41">
        <v>460332.74049299984</v>
      </c>
      <c r="L8" s="55">
        <f>K8/$K$7*100</f>
        <v>45.448088223572036</v>
      </c>
    </row>
    <row r="9" spans="1:12" s="20" customFormat="1" ht="15" customHeight="1" x14ac:dyDescent="0.2">
      <c r="A9" s="123"/>
      <c r="B9" s="39" t="s">
        <v>166</v>
      </c>
      <c r="C9" s="41">
        <v>10714.035092000002</v>
      </c>
      <c r="D9" s="41">
        <v>9588.2521689999921</v>
      </c>
      <c r="E9" s="41">
        <v>10470.012131999998</v>
      </c>
      <c r="F9" s="55">
        <f t="shared" ref="F9:F26" si="3">E9/$E$7*100</f>
        <v>9.5074831213028155</v>
      </c>
      <c r="G9" s="56">
        <f t="shared" ref="G9:G26" si="4">E9-C9</f>
        <v>-244.02296000000388</v>
      </c>
      <c r="H9" s="57">
        <f t="shared" ref="H9:H26" si="5">(G9/C9)*100</f>
        <v>-2.2776009029708324</v>
      </c>
      <c r="I9" s="57"/>
      <c r="J9" s="41">
        <v>94265.449290999983</v>
      </c>
      <c r="K9" s="41">
        <v>99460.463473999946</v>
      </c>
      <c r="L9" s="55">
        <f t="shared" ref="L9:L26" si="6">K9/$K$7*100</f>
        <v>9.8196098628193322</v>
      </c>
    </row>
    <row r="10" spans="1:12" s="20" customFormat="1" ht="15" customHeight="1" x14ac:dyDescent="0.2">
      <c r="A10" s="123"/>
      <c r="B10" s="39" t="s">
        <v>58</v>
      </c>
      <c r="C10" s="41">
        <v>8793.6347779999942</v>
      </c>
      <c r="D10" s="41">
        <v>7992.2273430000014</v>
      </c>
      <c r="E10" s="41">
        <v>7745.5475039999983</v>
      </c>
      <c r="F10" s="55">
        <f t="shared" si="3"/>
        <v>7.0334839378511953</v>
      </c>
      <c r="G10" s="56">
        <f t="shared" si="4"/>
        <v>-1048.0872739999959</v>
      </c>
      <c r="H10" s="57">
        <f t="shared" si="5"/>
        <v>-11.918703703980423</v>
      </c>
      <c r="I10" s="57"/>
      <c r="J10" s="41">
        <v>109936.81199399999</v>
      </c>
      <c r="K10" s="41">
        <v>80561.677397999985</v>
      </c>
      <c r="L10" s="55">
        <f t="shared" si="6"/>
        <v>7.9537558373581074</v>
      </c>
    </row>
    <row r="11" spans="1:12" s="20" customFormat="1" ht="25.15" customHeight="1" x14ac:dyDescent="0.2">
      <c r="A11" s="123"/>
      <c r="B11" s="40" t="s">
        <v>165</v>
      </c>
      <c r="C11" s="41">
        <v>8499.8996439999992</v>
      </c>
      <c r="D11" s="41">
        <v>7480.2814330000037</v>
      </c>
      <c r="E11" s="41">
        <v>7928.9379419999996</v>
      </c>
      <c r="F11" s="55">
        <f t="shared" si="3"/>
        <v>7.2000149286381445</v>
      </c>
      <c r="G11" s="56">
        <f t="shared" si="4"/>
        <v>-570.9617019999996</v>
      </c>
      <c r="H11" s="57">
        <f t="shared" si="5"/>
        <v>-6.7172758022271033</v>
      </c>
      <c r="I11" s="57"/>
      <c r="J11" s="41">
        <v>87908.791647999868</v>
      </c>
      <c r="K11" s="41">
        <v>79417.247579000032</v>
      </c>
      <c r="L11" s="55">
        <f t="shared" si="6"/>
        <v>7.8407676816082184</v>
      </c>
    </row>
    <row r="12" spans="1:12" s="20" customFormat="1" ht="15" customHeight="1" x14ac:dyDescent="0.2">
      <c r="A12" s="123"/>
      <c r="B12" s="39" t="s">
        <v>60</v>
      </c>
      <c r="C12" s="41">
        <v>5568.8940479999992</v>
      </c>
      <c r="D12" s="41">
        <v>5251.492185000001</v>
      </c>
      <c r="E12" s="41">
        <v>6334.1592359999986</v>
      </c>
      <c r="F12" s="55">
        <f t="shared" si="3"/>
        <v>5.7518473966095236</v>
      </c>
      <c r="G12" s="56">
        <f t="shared" si="4"/>
        <v>765.2651879999994</v>
      </c>
      <c r="H12" s="57">
        <f t="shared" si="5"/>
        <v>13.741780349993105</v>
      </c>
      <c r="I12" s="57"/>
      <c r="J12" s="41">
        <v>59625.823281000026</v>
      </c>
      <c r="K12" s="41">
        <v>54428.816749000027</v>
      </c>
      <c r="L12" s="55">
        <f t="shared" si="6"/>
        <v>5.3736904806378964</v>
      </c>
    </row>
    <row r="13" spans="1:12" s="20" customFormat="1" ht="15" customHeight="1" x14ac:dyDescent="0.2">
      <c r="A13" s="123"/>
      <c r="B13" s="39" t="s">
        <v>59</v>
      </c>
      <c r="C13" s="41">
        <v>4198.2735949999997</v>
      </c>
      <c r="D13" s="41">
        <v>4765.0863699999982</v>
      </c>
      <c r="E13" s="41">
        <v>3695.5706550000014</v>
      </c>
      <c r="F13" s="55">
        <f t="shared" si="3"/>
        <v>3.3558295045913047</v>
      </c>
      <c r="G13" s="56">
        <f t="shared" si="4"/>
        <v>-502.70293999999831</v>
      </c>
      <c r="H13" s="57">
        <f t="shared" si="5"/>
        <v>-11.974039533743115</v>
      </c>
      <c r="I13" s="57"/>
      <c r="J13" s="41">
        <v>42431.897721000001</v>
      </c>
      <c r="K13" s="41">
        <v>47667.91589800005</v>
      </c>
      <c r="L13" s="55">
        <f t="shared" si="6"/>
        <v>4.7061950119949421</v>
      </c>
    </row>
    <row r="14" spans="1:12" s="20" customFormat="1" ht="15" customHeight="1" x14ac:dyDescent="0.2">
      <c r="A14" s="123"/>
      <c r="B14" s="39" t="s">
        <v>62</v>
      </c>
      <c r="C14" s="41">
        <v>2702.2546130000001</v>
      </c>
      <c r="D14" s="41">
        <v>2976.9438309999996</v>
      </c>
      <c r="E14" s="41">
        <v>3162.1248039999987</v>
      </c>
      <c r="F14" s="55">
        <f t="shared" si="3"/>
        <v>2.8714243901969687</v>
      </c>
      <c r="G14" s="56">
        <f t="shared" si="4"/>
        <v>459.87019099999861</v>
      </c>
      <c r="H14" s="57">
        <f t="shared" si="5"/>
        <v>17.018018538580939</v>
      </c>
      <c r="I14" s="57"/>
      <c r="J14" s="41">
        <v>26701.678753000011</v>
      </c>
      <c r="K14" s="41">
        <v>28920.897613999994</v>
      </c>
      <c r="L14" s="55">
        <f t="shared" si="6"/>
        <v>2.8553248349406801</v>
      </c>
    </row>
    <row r="15" spans="1:12" s="20" customFormat="1" ht="15" customHeight="1" x14ac:dyDescent="0.2">
      <c r="A15" s="123"/>
      <c r="B15" s="39" t="s">
        <v>61</v>
      </c>
      <c r="C15" s="41">
        <v>2706.3408359999999</v>
      </c>
      <c r="D15" s="41">
        <v>2382.1146090000007</v>
      </c>
      <c r="E15" s="41">
        <v>2793.4801740000007</v>
      </c>
      <c r="F15" s="55">
        <f t="shared" si="3"/>
        <v>2.5366699932300576</v>
      </c>
      <c r="G15" s="56">
        <f t="shared" si="4"/>
        <v>87.139338000000862</v>
      </c>
      <c r="H15" s="57">
        <f t="shared" si="5"/>
        <v>3.2198212745735941</v>
      </c>
      <c r="I15" s="57"/>
      <c r="J15" s="41">
        <v>26303.205862000013</v>
      </c>
      <c r="K15" s="41">
        <v>25188.731957</v>
      </c>
      <c r="L15" s="55">
        <f t="shared" si="6"/>
        <v>2.4868526861583349</v>
      </c>
    </row>
    <row r="16" spans="1:12" s="20" customFormat="1" ht="15" customHeight="1" x14ac:dyDescent="0.2">
      <c r="A16" s="123"/>
      <c r="B16" s="39" t="s">
        <v>167</v>
      </c>
      <c r="C16" s="41">
        <v>2724.6175130000001</v>
      </c>
      <c r="D16" s="41">
        <v>2271.5522320000005</v>
      </c>
      <c r="E16" s="41">
        <v>2127.999511</v>
      </c>
      <c r="F16" s="55">
        <f t="shared" si="3"/>
        <v>1.9323682893487164</v>
      </c>
      <c r="G16" s="56">
        <f t="shared" si="4"/>
        <v>-596.61800200000016</v>
      </c>
      <c r="H16" s="57">
        <f t="shared" si="5"/>
        <v>-21.897312160453701</v>
      </c>
      <c r="I16" s="57"/>
      <c r="J16" s="41">
        <v>27866.400226000005</v>
      </c>
      <c r="K16" s="41">
        <v>23325.467135000006</v>
      </c>
      <c r="L16" s="55">
        <f t="shared" si="6"/>
        <v>2.3028948301009038</v>
      </c>
    </row>
    <row r="17" spans="1:14" s="20" customFormat="1" ht="15" customHeight="1" x14ac:dyDescent="0.2">
      <c r="A17" s="125"/>
      <c r="B17" s="39" t="s">
        <v>168</v>
      </c>
      <c r="C17" s="41">
        <v>1717.6126479999989</v>
      </c>
      <c r="D17" s="41">
        <v>1567.0865919999997</v>
      </c>
      <c r="E17" s="41">
        <v>1720.6053500000019</v>
      </c>
      <c r="F17" s="55">
        <f t="shared" si="3"/>
        <v>1.5624266827304516</v>
      </c>
      <c r="G17" s="56">
        <f t="shared" si="4"/>
        <v>2.9927020000029643</v>
      </c>
      <c r="H17" s="57">
        <f t="shared" si="5"/>
        <v>0.17423614127944906</v>
      </c>
      <c r="I17" s="57"/>
      <c r="J17" s="41">
        <v>17586.31529999998</v>
      </c>
      <c r="K17" s="41">
        <v>17395.919932999965</v>
      </c>
      <c r="L17" s="55">
        <f t="shared" si="6"/>
        <v>1.7174778900116063</v>
      </c>
    </row>
    <row r="18" spans="1:14" s="20" customFormat="1" ht="15" customHeight="1" x14ac:dyDescent="0.2">
      <c r="A18" s="125"/>
      <c r="B18" s="39" t="s">
        <v>64</v>
      </c>
      <c r="C18" s="41">
        <v>1256.6818599999997</v>
      </c>
      <c r="D18" s="41">
        <v>1362.0659429999998</v>
      </c>
      <c r="E18" s="41">
        <v>1476.8540719999999</v>
      </c>
      <c r="F18" s="55">
        <f t="shared" si="3"/>
        <v>1.3410839438526194</v>
      </c>
      <c r="G18" s="56">
        <f t="shared" si="4"/>
        <v>220.17221200000017</v>
      </c>
      <c r="H18" s="57">
        <f t="shared" si="5"/>
        <v>17.520123350869426</v>
      </c>
      <c r="I18" s="57"/>
      <c r="J18" s="41">
        <v>13368.696384000003</v>
      </c>
      <c r="K18" s="41">
        <v>13876.824368999998</v>
      </c>
      <c r="L18" s="55">
        <f t="shared" si="6"/>
        <v>1.370041890806845</v>
      </c>
    </row>
    <row r="19" spans="1:14" s="20" customFormat="1" ht="15" customHeight="1" x14ac:dyDescent="0.2">
      <c r="A19" s="123"/>
      <c r="B19" s="39" t="s">
        <v>68</v>
      </c>
      <c r="C19" s="41">
        <v>1012.9769339999999</v>
      </c>
      <c r="D19" s="41">
        <v>1397.0821300000002</v>
      </c>
      <c r="E19" s="41">
        <v>1390.4917539999999</v>
      </c>
      <c r="F19" s="55">
        <f t="shared" si="3"/>
        <v>1.2626610852780764</v>
      </c>
      <c r="G19" s="56">
        <f t="shared" si="4"/>
        <v>377.51481999999999</v>
      </c>
      <c r="H19" s="57">
        <f t="shared" si="5"/>
        <v>37.267859447626876</v>
      </c>
      <c r="I19" s="57"/>
      <c r="J19" s="41">
        <v>8968.1242060000022</v>
      </c>
      <c r="K19" s="41">
        <v>11585.027246999995</v>
      </c>
      <c r="L19" s="55">
        <f t="shared" si="6"/>
        <v>1.1437755651059285</v>
      </c>
    </row>
    <row r="20" spans="1:14" s="20" customFormat="1" ht="15" customHeight="1" x14ac:dyDescent="0.2">
      <c r="A20" s="123"/>
      <c r="B20" s="39" t="s">
        <v>65</v>
      </c>
      <c r="C20" s="41">
        <v>1184.7887059999998</v>
      </c>
      <c r="D20" s="41">
        <v>1050.9346989999999</v>
      </c>
      <c r="E20" s="41">
        <v>1116.0247160000001</v>
      </c>
      <c r="F20" s="55">
        <f t="shared" si="3"/>
        <v>1.0134263472242908</v>
      </c>
      <c r="G20" s="56">
        <f t="shared" si="4"/>
        <v>-68.763989999999694</v>
      </c>
      <c r="H20" s="57">
        <f t="shared" si="5"/>
        <v>-5.8039032320079951</v>
      </c>
      <c r="I20" s="57"/>
      <c r="J20" s="41">
        <v>11885.285716999999</v>
      </c>
      <c r="K20" s="41">
        <v>10937.810702999994</v>
      </c>
      <c r="L20" s="55">
        <f t="shared" si="6"/>
        <v>1.0798766676258897</v>
      </c>
      <c r="M20" s="93"/>
      <c r="N20" s="93"/>
    </row>
    <row r="21" spans="1:14" s="20" customFormat="1" ht="15" customHeight="1" x14ac:dyDescent="0.2">
      <c r="A21" s="123"/>
      <c r="B21" s="39" t="s">
        <v>70</v>
      </c>
      <c r="C21" s="41">
        <v>798.50787400000002</v>
      </c>
      <c r="D21" s="41">
        <v>1094.2050670000001</v>
      </c>
      <c r="E21" s="41">
        <v>1125.6920279999999</v>
      </c>
      <c r="F21" s="55">
        <f t="shared" si="3"/>
        <v>1.0222049240310409</v>
      </c>
      <c r="G21" s="56">
        <f t="shared" si="4"/>
        <v>327.18415399999992</v>
      </c>
      <c r="H21" s="57">
        <f t="shared" si="5"/>
        <v>40.974443039743889</v>
      </c>
      <c r="I21" s="57"/>
      <c r="J21" s="41">
        <v>7483.0750869999965</v>
      </c>
      <c r="K21" s="41">
        <v>10035.574174999998</v>
      </c>
      <c r="L21" s="55">
        <f t="shared" si="6"/>
        <v>0.99079995915810126</v>
      </c>
    </row>
    <row r="22" spans="1:14" s="20" customFormat="1" ht="15" customHeight="1" x14ac:dyDescent="0.2">
      <c r="A22" s="123"/>
      <c r="B22" s="39" t="s">
        <v>66</v>
      </c>
      <c r="C22" s="41">
        <v>938.27175299999988</v>
      </c>
      <c r="D22" s="41">
        <v>887.06912599999998</v>
      </c>
      <c r="E22" s="41">
        <v>922.54144499999984</v>
      </c>
      <c r="F22" s="55">
        <f t="shared" si="3"/>
        <v>0.83773037762128644</v>
      </c>
      <c r="G22" s="56">
        <f t="shared" si="4"/>
        <v>-15.730308000000036</v>
      </c>
      <c r="H22" s="57">
        <f t="shared" si="5"/>
        <v>-1.6765194038618827</v>
      </c>
      <c r="I22" s="57"/>
      <c r="J22" s="41">
        <v>9511.3555790000046</v>
      </c>
      <c r="K22" s="41">
        <v>9088.5240540000013</v>
      </c>
      <c r="L22" s="55">
        <f t="shared" si="6"/>
        <v>0.89729885948559818</v>
      </c>
    </row>
    <row r="23" spans="1:14" s="20" customFormat="1" ht="15" customHeight="1" x14ac:dyDescent="0.2">
      <c r="A23" s="123"/>
      <c r="B23" s="39" t="s">
        <v>67</v>
      </c>
      <c r="C23" s="41">
        <v>733.96414600000014</v>
      </c>
      <c r="D23" s="41">
        <v>674.39464199999998</v>
      </c>
      <c r="E23" s="41">
        <v>700.92492800000025</v>
      </c>
      <c r="F23" s="55">
        <f t="shared" si="3"/>
        <v>0.63648750720095104</v>
      </c>
      <c r="G23" s="56">
        <f t="shared" si="4"/>
        <v>-33.039217999999892</v>
      </c>
      <c r="H23" s="57">
        <f t="shared" si="5"/>
        <v>-4.5014757437483714</v>
      </c>
      <c r="I23" s="57"/>
      <c r="J23" s="41">
        <v>7668.8729020000037</v>
      </c>
      <c r="K23" s="41">
        <v>6908.7105350000002</v>
      </c>
      <c r="L23" s="55">
        <f t="shared" si="6"/>
        <v>0.68208853789007495</v>
      </c>
    </row>
    <row r="24" spans="1:14" s="20" customFormat="1" ht="15" customHeight="1" x14ac:dyDescent="0.2">
      <c r="A24" s="123"/>
      <c r="B24" s="39" t="s">
        <v>69</v>
      </c>
      <c r="C24" s="41">
        <v>462.10714899999988</v>
      </c>
      <c r="D24" s="41">
        <v>538.92786699999999</v>
      </c>
      <c r="E24" s="41">
        <v>546.10152600000004</v>
      </c>
      <c r="F24" s="55">
        <f t="shared" si="3"/>
        <v>0.49589732805504561</v>
      </c>
      <c r="G24" s="56">
        <f t="shared" si="4"/>
        <v>83.994377000000156</v>
      </c>
      <c r="H24" s="57">
        <f t="shared" si="5"/>
        <v>18.176385537805253</v>
      </c>
      <c r="I24" s="57"/>
      <c r="J24" s="41">
        <v>4816.3850079999957</v>
      </c>
      <c r="K24" s="41">
        <v>5271.8091940000031</v>
      </c>
      <c r="L24" s="55">
        <f t="shared" si="6"/>
        <v>0.52047927134219074</v>
      </c>
    </row>
    <row r="25" spans="1:14" s="20" customFormat="1" ht="15" customHeight="1" x14ac:dyDescent="0.2">
      <c r="A25" s="123"/>
      <c r="B25" s="39" t="s">
        <v>71</v>
      </c>
      <c r="C25" s="41">
        <v>299.54639199999997</v>
      </c>
      <c r="D25" s="41">
        <v>267.07063300000004</v>
      </c>
      <c r="E25" s="41">
        <v>341.52704400000005</v>
      </c>
      <c r="F25" s="55">
        <f t="shared" si="3"/>
        <v>0.31012978450849088</v>
      </c>
      <c r="G25" s="56">
        <f t="shared" si="4"/>
        <v>41.980652000000077</v>
      </c>
      <c r="H25" s="57">
        <f t="shared" si="5"/>
        <v>14.014741329283007</v>
      </c>
      <c r="I25" s="57"/>
      <c r="J25" s="41">
        <v>3042.1904910000003</v>
      </c>
      <c r="K25" s="41">
        <v>2707.1792649999998</v>
      </c>
      <c r="L25" s="55">
        <f t="shared" si="6"/>
        <v>0.26727649643381352</v>
      </c>
    </row>
    <row r="26" spans="1:14" s="77" customFormat="1" ht="15" customHeight="1" x14ac:dyDescent="0.2">
      <c r="A26" s="123"/>
      <c r="B26" s="39" t="s">
        <v>63</v>
      </c>
      <c r="C26" s="41">
        <v>2153.3018899999993</v>
      </c>
      <c r="D26" s="41">
        <v>2978.5803870000013</v>
      </c>
      <c r="E26" s="41">
        <v>2677.1384459999999</v>
      </c>
      <c r="F26" s="55">
        <f t="shared" si="3"/>
        <v>2.4310237913615298</v>
      </c>
      <c r="G26" s="56">
        <f t="shared" si="4"/>
        <v>523.83655600000066</v>
      </c>
      <c r="H26" s="57">
        <f t="shared" si="5"/>
        <v>24.32713027526302</v>
      </c>
      <c r="I26" s="57"/>
      <c r="J26" s="41">
        <v>22088.059020999997</v>
      </c>
      <c r="K26" s="41">
        <v>25764.57953500003</v>
      </c>
      <c r="L26" s="55">
        <f t="shared" si="6"/>
        <v>2.5437054129494969</v>
      </c>
    </row>
    <row r="27" spans="1:14" s="20" customFormat="1" ht="6" customHeight="1" x14ac:dyDescent="0.2">
      <c r="A27" s="123"/>
      <c r="B27" s="39"/>
      <c r="C27" s="54"/>
      <c r="D27" s="54"/>
      <c r="E27" s="54"/>
      <c r="F27" s="55"/>
      <c r="G27" s="56"/>
      <c r="H27" s="57"/>
      <c r="I27" s="57"/>
      <c r="J27" s="54"/>
      <c r="K27" s="54"/>
      <c r="L27" s="55"/>
    </row>
    <row r="28" spans="1:14" s="21" customFormat="1" ht="15" customHeight="1" x14ac:dyDescent="0.2">
      <c r="A28" s="58" t="s">
        <v>53</v>
      </c>
      <c r="B28" s="59"/>
      <c r="C28" s="59">
        <f>SUM(C29:C35)</f>
        <v>6772.6673459999993</v>
      </c>
      <c r="D28" s="59">
        <f t="shared" ref="D28:E28" si="7">SUM(D29:D35)</f>
        <v>6361.8794460000008</v>
      </c>
      <c r="E28" s="59">
        <f t="shared" si="7"/>
        <v>6342.0080440000002</v>
      </c>
      <c r="F28" s="60">
        <f>E28/$E$5*100</f>
        <v>4.9038547405364525</v>
      </c>
      <c r="G28" s="61">
        <f>E28-C28</f>
        <v>-430.65930199999912</v>
      </c>
      <c r="H28" s="62">
        <f>(G28/C28)*100</f>
        <v>-6.3587842130523446</v>
      </c>
      <c r="I28" s="62"/>
      <c r="J28" s="59">
        <f t="shared" ref="J28" si="8">SUM(J29:J35)</f>
        <v>64913.032253000005</v>
      </c>
      <c r="K28" s="59">
        <f t="shared" ref="K28" si="9">SUM(K29:K35)</f>
        <v>69839.347416000004</v>
      </c>
      <c r="L28" s="60">
        <f>K28/$K$5*100</f>
        <v>5.8504825729642533</v>
      </c>
    </row>
    <row r="29" spans="1:14" s="20" customFormat="1" x14ac:dyDescent="0.2">
      <c r="A29" s="123"/>
      <c r="B29" s="40" t="s">
        <v>169</v>
      </c>
      <c r="C29" s="41">
        <v>302.03309399999995</v>
      </c>
      <c r="D29" s="41">
        <v>856.85978299999988</v>
      </c>
      <c r="E29" s="41">
        <v>584.71396500000014</v>
      </c>
      <c r="F29" s="55">
        <f>E29/$E$28*100</f>
        <v>9.2196976248426861</v>
      </c>
      <c r="G29" s="56">
        <f>E29-C29</f>
        <v>282.6808710000002</v>
      </c>
      <c r="H29" s="57">
        <f>(G29/C29)*100</f>
        <v>93.592681270880945</v>
      </c>
      <c r="I29" s="57"/>
      <c r="J29" s="41">
        <v>3138.226674</v>
      </c>
      <c r="K29" s="41">
        <v>6499.9465710000004</v>
      </c>
      <c r="L29" s="55">
        <f>K29/$K$28*100</f>
        <v>9.3069978622264173</v>
      </c>
    </row>
    <row r="30" spans="1:14" s="20" customFormat="1" ht="15" customHeight="1" x14ac:dyDescent="0.2">
      <c r="A30" s="123"/>
      <c r="B30" s="39" t="s">
        <v>72</v>
      </c>
      <c r="C30" s="41">
        <v>656.38651100000004</v>
      </c>
      <c r="D30" s="41">
        <v>455.95475299999993</v>
      </c>
      <c r="E30" s="41">
        <v>482.44322099999999</v>
      </c>
      <c r="F30" s="55">
        <f t="shared" ref="F30:F35" si="10">E30/$E$28*100</f>
        <v>7.607105157433951</v>
      </c>
      <c r="G30" s="56">
        <f t="shared" ref="G30:G35" si="11">E30-C30</f>
        <v>-173.94329000000005</v>
      </c>
      <c r="H30" s="57">
        <f t="shared" ref="H30:H35" si="12">(G30/C30)*100</f>
        <v>-26.500131718885982</v>
      </c>
      <c r="I30" s="57"/>
      <c r="J30" s="41">
        <v>5950.0504269999992</v>
      </c>
      <c r="K30" s="41">
        <v>5787.6123519999992</v>
      </c>
      <c r="L30" s="55">
        <f t="shared" ref="L30:L35" si="13">K30/$K$28*100</f>
        <v>8.2870367008527825</v>
      </c>
    </row>
    <row r="31" spans="1:14" s="20" customFormat="1" ht="15" customHeight="1" x14ac:dyDescent="0.2">
      <c r="A31" s="123"/>
      <c r="B31" s="39" t="s">
        <v>74</v>
      </c>
      <c r="C31" s="41">
        <v>485.52041499999996</v>
      </c>
      <c r="D31" s="41">
        <v>445.61616500000008</v>
      </c>
      <c r="E31" s="41">
        <v>659.34275400000001</v>
      </c>
      <c r="F31" s="55">
        <f t="shared" si="10"/>
        <v>10.396435157848563</v>
      </c>
      <c r="G31" s="56">
        <f t="shared" si="11"/>
        <v>173.82233900000006</v>
      </c>
      <c r="H31" s="57">
        <f t="shared" si="12"/>
        <v>35.801242054878387</v>
      </c>
      <c r="I31" s="57"/>
      <c r="J31" s="41">
        <v>4003.1417039999997</v>
      </c>
      <c r="K31" s="41">
        <v>4637.6524649999983</v>
      </c>
      <c r="L31" s="55">
        <f t="shared" si="13"/>
        <v>6.6404579031583628</v>
      </c>
    </row>
    <row r="32" spans="1:14" s="20" customFormat="1" ht="15" customHeight="1" x14ac:dyDescent="0.2">
      <c r="A32" s="123"/>
      <c r="B32" s="39" t="s">
        <v>73</v>
      </c>
      <c r="C32" s="41">
        <v>403.53746499999983</v>
      </c>
      <c r="D32" s="41">
        <v>354.58459599999998</v>
      </c>
      <c r="E32" s="41">
        <v>505.55183899999986</v>
      </c>
      <c r="F32" s="55">
        <f t="shared" si="10"/>
        <v>7.9714789936018544</v>
      </c>
      <c r="G32" s="56">
        <f t="shared" si="11"/>
        <v>102.01437400000003</v>
      </c>
      <c r="H32" s="57">
        <f t="shared" si="12"/>
        <v>25.280025486605084</v>
      </c>
      <c r="I32" s="57"/>
      <c r="J32" s="41">
        <v>3652.3124509999998</v>
      </c>
      <c r="K32" s="41">
        <v>4042.5473690000003</v>
      </c>
      <c r="L32" s="55">
        <f t="shared" si="13"/>
        <v>5.7883521518614076</v>
      </c>
    </row>
    <row r="33" spans="1:12" s="20" customFormat="1" ht="15" customHeight="1" x14ac:dyDescent="0.2">
      <c r="A33" s="123"/>
      <c r="B33" s="39" t="s">
        <v>75</v>
      </c>
      <c r="C33" s="41">
        <v>80.305974999999989</v>
      </c>
      <c r="D33" s="41">
        <v>64.838937999999999</v>
      </c>
      <c r="E33" s="41">
        <v>79.185877000000005</v>
      </c>
      <c r="F33" s="55">
        <f t="shared" si="10"/>
        <v>1.2485931340770782</v>
      </c>
      <c r="G33" s="56">
        <f t="shared" si="11"/>
        <v>-1.1200979999999845</v>
      </c>
      <c r="H33" s="57">
        <f t="shared" si="12"/>
        <v>-1.3947878722597971</v>
      </c>
      <c r="I33" s="57"/>
      <c r="J33" s="41">
        <v>798.76595799999996</v>
      </c>
      <c r="K33" s="41">
        <v>756.38555200000008</v>
      </c>
      <c r="L33" s="55">
        <f t="shared" si="13"/>
        <v>1.0830363970822474</v>
      </c>
    </row>
    <row r="34" spans="1:12" s="20" customFormat="1" ht="15" customHeight="1" x14ac:dyDescent="0.2">
      <c r="A34" s="123"/>
      <c r="B34" s="39" t="s">
        <v>76</v>
      </c>
      <c r="C34" s="41">
        <v>4.5833159999999999</v>
      </c>
      <c r="D34" s="41">
        <v>1.6662249999999998</v>
      </c>
      <c r="E34" s="41">
        <v>2.2041570000000004</v>
      </c>
      <c r="F34" s="55">
        <f t="shared" si="10"/>
        <v>3.4754875501700012E-2</v>
      </c>
      <c r="G34" s="56">
        <f t="shared" si="11"/>
        <v>-2.3791589999999996</v>
      </c>
      <c r="H34" s="57">
        <f t="shared" si="12"/>
        <v>-51.909119947217242</v>
      </c>
      <c r="I34" s="57"/>
      <c r="J34" s="41">
        <v>38.397367999999993</v>
      </c>
      <c r="K34" s="41">
        <v>69.91890699999999</v>
      </c>
      <c r="L34" s="55">
        <f t="shared" si="13"/>
        <v>0.10011391799457416</v>
      </c>
    </row>
    <row r="35" spans="1:12" s="77" customFormat="1" ht="15" customHeight="1" x14ac:dyDescent="0.2">
      <c r="A35" s="123"/>
      <c r="B35" s="39" t="s">
        <v>134</v>
      </c>
      <c r="C35" s="41">
        <v>4840.3005699999994</v>
      </c>
      <c r="D35" s="41">
        <v>4182.3589860000011</v>
      </c>
      <c r="E35" s="41">
        <v>4028.5662310000002</v>
      </c>
      <c r="F35" s="55">
        <f t="shared" si="10"/>
        <v>63.521935056694169</v>
      </c>
      <c r="G35" s="56">
        <f t="shared" si="11"/>
        <v>-811.73433899999918</v>
      </c>
      <c r="H35" s="57">
        <f t="shared" si="12"/>
        <v>-16.770329182263971</v>
      </c>
      <c r="I35" s="57"/>
      <c r="J35" s="41">
        <v>47332.137671000004</v>
      </c>
      <c r="K35" s="41">
        <v>48045.284200000002</v>
      </c>
      <c r="L35" s="55">
        <f t="shared" si="13"/>
        <v>68.794005066824198</v>
      </c>
    </row>
    <row r="36" spans="1:12" s="20" customFormat="1" ht="6" customHeight="1" x14ac:dyDescent="0.2">
      <c r="A36" s="123"/>
      <c r="B36" s="39"/>
      <c r="C36" s="54"/>
      <c r="D36" s="54"/>
      <c r="E36" s="54"/>
      <c r="F36" s="55"/>
      <c r="G36" s="56"/>
      <c r="H36" s="57"/>
      <c r="I36" s="57"/>
      <c r="J36" s="54"/>
      <c r="K36" s="54"/>
      <c r="L36" s="55"/>
    </row>
    <row r="37" spans="1:12" s="21" customFormat="1" ht="15" customHeight="1" x14ac:dyDescent="0.2">
      <c r="A37" s="58" t="s">
        <v>54</v>
      </c>
      <c r="B37" s="59"/>
      <c r="C37" s="59">
        <f>SUM(C38:C44)</f>
        <v>10222.962011</v>
      </c>
      <c r="D37" s="59">
        <f t="shared" ref="D37:E37" si="14">SUM(D38:D44)</f>
        <v>10521.481838000002</v>
      </c>
      <c r="E37" s="59">
        <f t="shared" si="14"/>
        <v>9631.6985420000001</v>
      </c>
      <c r="F37" s="60">
        <f>E37/$E$5*100</f>
        <v>7.4475545011788604</v>
      </c>
      <c r="G37" s="61">
        <f>E37-C37</f>
        <v>-591.26346899999953</v>
      </c>
      <c r="H37" s="62">
        <f>(G37/C37)*100</f>
        <v>-5.7836805845878585</v>
      </c>
      <c r="I37" s="62"/>
      <c r="J37" s="59">
        <f t="shared" ref="J37" si="15">SUM(J38:J44)</f>
        <v>99294.844584000035</v>
      </c>
      <c r="K37" s="59">
        <f t="shared" ref="K37" si="16">SUM(K38:K44)</f>
        <v>88011.477973000015</v>
      </c>
      <c r="L37" s="60">
        <f>K37/$K$5*100</f>
        <v>7.3727724721537049</v>
      </c>
    </row>
    <row r="38" spans="1:12" s="20" customFormat="1" ht="15" customHeight="1" x14ac:dyDescent="0.2">
      <c r="A38" s="123"/>
      <c r="B38" s="39" t="s">
        <v>77</v>
      </c>
      <c r="C38" s="41">
        <v>6706.4672980000005</v>
      </c>
      <c r="D38" s="41">
        <v>6663.6190059999999</v>
      </c>
      <c r="E38" s="41">
        <v>4624.6800159999993</v>
      </c>
      <c r="F38" s="55">
        <f>E38/$E$37*100</f>
        <v>48.015207243391309</v>
      </c>
      <c r="G38" s="56">
        <f>E38-C38</f>
        <v>-2081.7872820000011</v>
      </c>
      <c r="H38" s="57">
        <f>(G38/C38)*100</f>
        <v>-31.041488603408695</v>
      </c>
      <c r="I38" s="57"/>
      <c r="J38" s="41">
        <v>54772.157671000008</v>
      </c>
      <c r="K38" s="41">
        <v>46776.295497999999</v>
      </c>
      <c r="L38" s="55">
        <f>K38/$K$37*100</f>
        <v>53.147949080402825</v>
      </c>
    </row>
    <row r="39" spans="1:12" s="20" customFormat="1" ht="15" customHeight="1" x14ac:dyDescent="0.2">
      <c r="A39" s="123"/>
      <c r="B39" s="39" t="s">
        <v>133</v>
      </c>
      <c r="C39" s="41">
        <v>1067.568342</v>
      </c>
      <c r="D39" s="41">
        <v>1464.8633080000004</v>
      </c>
      <c r="E39" s="41">
        <v>2448.4652240000009</v>
      </c>
      <c r="F39" s="55">
        <f t="shared" ref="F39:F44" si="17">E39/$E$37*100</f>
        <v>25.420907987549857</v>
      </c>
      <c r="G39" s="56">
        <f t="shared" ref="G39:G44" si="18">E39-C39</f>
        <v>1380.8968820000009</v>
      </c>
      <c r="H39" s="57">
        <f t="shared" ref="H39:H44" si="19">(G39/C39)*100</f>
        <v>129.3497406838616</v>
      </c>
      <c r="I39" s="57"/>
      <c r="J39" s="41">
        <v>14012.053296000006</v>
      </c>
      <c r="K39" s="41">
        <v>18006.40426000001</v>
      </c>
      <c r="L39" s="55">
        <f t="shared" ref="L39:L44" si="20">K39/$K$37*100</f>
        <v>20.459154504284065</v>
      </c>
    </row>
    <row r="40" spans="1:12" s="20" customFormat="1" ht="15" customHeight="1" x14ac:dyDescent="0.2">
      <c r="A40" s="123"/>
      <c r="B40" s="39" t="s">
        <v>79</v>
      </c>
      <c r="C40" s="41">
        <v>896.95738400000005</v>
      </c>
      <c r="D40" s="41">
        <v>627.21178799999996</v>
      </c>
      <c r="E40" s="41">
        <v>582.72009700000001</v>
      </c>
      <c r="F40" s="55">
        <f t="shared" si="17"/>
        <v>6.0500242450382959</v>
      </c>
      <c r="G40" s="56">
        <f t="shared" si="18"/>
        <v>-314.23728700000004</v>
      </c>
      <c r="H40" s="57">
        <f t="shared" si="19"/>
        <v>-35.033691968580754</v>
      </c>
      <c r="I40" s="57"/>
      <c r="J40" s="41">
        <v>8665.6517250000015</v>
      </c>
      <c r="K40" s="41">
        <v>5254.2139470000011</v>
      </c>
      <c r="L40" s="55">
        <f t="shared" si="20"/>
        <v>5.969919001487372</v>
      </c>
    </row>
    <row r="41" spans="1:12" s="20" customFormat="1" ht="15" customHeight="1" x14ac:dyDescent="0.2">
      <c r="A41" s="123"/>
      <c r="B41" s="39" t="s">
        <v>135</v>
      </c>
      <c r="C41" s="41">
        <v>197.80583299999995</v>
      </c>
      <c r="D41" s="41">
        <v>275.15593800000016</v>
      </c>
      <c r="E41" s="41">
        <v>227.81696199999999</v>
      </c>
      <c r="F41" s="55">
        <f t="shared" si="17"/>
        <v>2.3652833506632396</v>
      </c>
      <c r="G41" s="56">
        <f t="shared" si="18"/>
        <v>30.011129000000039</v>
      </c>
      <c r="H41" s="57">
        <f t="shared" si="19"/>
        <v>15.172014164011053</v>
      </c>
      <c r="I41" s="57"/>
      <c r="J41" s="41">
        <v>2429.8460480000031</v>
      </c>
      <c r="K41" s="41">
        <v>2336.2425449999982</v>
      </c>
      <c r="L41" s="55">
        <f t="shared" si="20"/>
        <v>2.6544748466975023</v>
      </c>
    </row>
    <row r="42" spans="1:12" s="20" customFormat="1" ht="15" customHeight="1" x14ac:dyDescent="0.2">
      <c r="A42" s="123"/>
      <c r="B42" s="39" t="s">
        <v>80</v>
      </c>
      <c r="C42" s="41">
        <v>64.984671000000006</v>
      </c>
      <c r="D42" s="41">
        <v>41.690274999999993</v>
      </c>
      <c r="E42" s="41">
        <v>52.438969</v>
      </c>
      <c r="F42" s="55">
        <f t="shared" si="17"/>
        <v>0.54444155172978626</v>
      </c>
      <c r="G42" s="56">
        <f t="shared" si="18"/>
        <v>-12.545702000000006</v>
      </c>
      <c r="H42" s="57">
        <f>(G42/C42)*100</f>
        <v>-19.305632862248398</v>
      </c>
      <c r="I42" s="57"/>
      <c r="J42" s="41">
        <v>469.05072399999995</v>
      </c>
      <c r="K42" s="41">
        <v>510.78964599999995</v>
      </c>
      <c r="L42" s="55">
        <f t="shared" si="20"/>
        <v>0.58036708138988302</v>
      </c>
    </row>
    <row r="43" spans="1:12" s="20" customFormat="1" ht="15" customHeight="1" x14ac:dyDescent="0.2">
      <c r="A43" s="123"/>
      <c r="B43" s="39" t="s">
        <v>170</v>
      </c>
      <c r="C43" s="41">
        <v>5.3150000000000003E-3</v>
      </c>
      <c r="D43" s="41">
        <v>158.716003</v>
      </c>
      <c r="E43" s="41">
        <v>78.177814999999995</v>
      </c>
      <c r="F43" s="55">
        <f t="shared" si="17"/>
        <v>0.81167215376496349</v>
      </c>
      <c r="G43" s="56">
        <f t="shared" si="18"/>
        <v>78.172499999999999</v>
      </c>
      <c r="H43" s="57">
        <f>(G43/C43)*100</f>
        <v>1470790.2163687674</v>
      </c>
      <c r="I43" s="57"/>
      <c r="J43" s="41">
        <v>356.28785600000003</v>
      </c>
      <c r="K43" s="41">
        <v>509.53375299999993</v>
      </c>
      <c r="L43" s="55">
        <f t="shared" si="20"/>
        <v>0.57894011637472298</v>
      </c>
    </row>
    <row r="44" spans="1:12" s="77" customFormat="1" ht="15" customHeight="1" x14ac:dyDescent="0.2">
      <c r="A44" s="123"/>
      <c r="B44" s="39" t="s">
        <v>78</v>
      </c>
      <c r="C44" s="41">
        <v>1289.1731679999998</v>
      </c>
      <c r="D44" s="41">
        <v>1290.22552</v>
      </c>
      <c r="E44" s="41">
        <v>1617.3994590000002</v>
      </c>
      <c r="F44" s="55">
        <f t="shared" si="17"/>
        <v>16.792463467862554</v>
      </c>
      <c r="G44" s="56">
        <f t="shared" si="18"/>
        <v>328.2262910000004</v>
      </c>
      <c r="H44" s="57">
        <f t="shared" si="19"/>
        <v>25.460217381750567</v>
      </c>
      <c r="I44" s="57"/>
      <c r="J44" s="41">
        <v>18589.797264000001</v>
      </c>
      <c r="K44" s="41">
        <v>14617.998324</v>
      </c>
      <c r="L44" s="55">
        <f t="shared" si="20"/>
        <v>16.609195369363619</v>
      </c>
    </row>
    <row r="45" spans="1:12" s="20" customFormat="1" ht="6" customHeight="1" x14ac:dyDescent="0.2">
      <c r="A45" s="123"/>
      <c r="B45" s="39"/>
      <c r="C45" s="109"/>
      <c r="D45" s="109"/>
      <c r="E45" s="109"/>
      <c r="F45" s="55"/>
      <c r="G45" s="56"/>
      <c r="H45" s="57"/>
      <c r="I45" s="57"/>
      <c r="J45" s="41"/>
      <c r="K45" s="41"/>
      <c r="L45" s="55"/>
    </row>
    <row r="46" spans="1:12" s="21" customFormat="1" ht="15" customHeight="1" x14ac:dyDescent="0.2">
      <c r="A46" s="58" t="s">
        <v>55</v>
      </c>
      <c r="B46" s="59"/>
      <c r="C46" s="139">
        <v>1574.822545</v>
      </c>
      <c r="D46" s="139">
        <v>1656.0661580000001</v>
      </c>
      <c r="E46" s="139">
        <v>3229.3800690000003</v>
      </c>
      <c r="F46" s="140">
        <f>E46/$E$5*100</f>
        <v>2.4970657007195038</v>
      </c>
      <c r="G46" s="141">
        <f>E46-C46</f>
        <v>1654.5575240000003</v>
      </c>
      <c r="H46" s="142">
        <f>(G46/C46)*100</f>
        <v>105.0631088088722</v>
      </c>
      <c r="I46" s="142"/>
      <c r="J46" s="139">
        <v>20148.987282000009</v>
      </c>
      <c r="K46" s="139">
        <v>23009.783222999984</v>
      </c>
      <c r="L46" s="60">
        <f>K46/$K$5*100</f>
        <v>1.9275428642250736</v>
      </c>
    </row>
    <row r="49" spans="3:11" x14ac:dyDescent="0.2">
      <c r="C49" s="148"/>
      <c r="D49" s="148"/>
      <c r="E49" s="148"/>
    </row>
    <row r="50" spans="3:11" x14ac:dyDescent="0.2">
      <c r="C50" s="148"/>
      <c r="D50" s="148"/>
      <c r="E50" s="148"/>
      <c r="J50" s="148"/>
      <c r="K50" s="148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N27" sqref="N27"/>
    </sheetView>
  </sheetViews>
  <sheetFormatPr defaultColWidth="9.140625" defaultRowHeight="12.75" x14ac:dyDescent="0.2"/>
  <cols>
    <col min="1" max="1" width="1.42578125" style="19" customWidth="1"/>
    <col min="2" max="2" width="40.140625" style="19" customWidth="1"/>
    <col min="3" max="5" width="10.28515625" style="19" bestFit="1" customWidth="1"/>
    <col min="6" max="6" width="6.42578125" style="19" customWidth="1"/>
    <col min="7" max="7" width="11.85546875" style="19" customWidth="1"/>
    <col min="8" max="8" width="7" style="19" customWidth="1"/>
    <col min="9" max="9" width="0.85546875" style="19" customWidth="1"/>
    <col min="10" max="10" width="11" style="19" bestFit="1" customWidth="1"/>
    <col min="11" max="11" width="10" style="19" bestFit="1" customWidth="1"/>
    <col min="12" max="12" width="6.42578125" style="19" customWidth="1"/>
    <col min="13" max="13" width="13.42578125" style="146" bestFit="1" customWidth="1"/>
    <col min="14" max="14" width="9.140625" style="146"/>
    <col min="15" max="31" width="9.140625" style="143"/>
    <col min="32" max="16384" width="9.140625" style="19"/>
  </cols>
  <sheetData>
    <row r="1" spans="1:31" x14ac:dyDescent="0.2">
      <c r="A1" s="94" t="s">
        <v>131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7"/>
    </row>
    <row r="2" spans="1:3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31" s="1" customFormat="1" ht="12" x14ac:dyDescent="0.2">
      <c r="A3" s="25"/>
      <c r="B3" s="11"/>
      <c r="C3" s="157" t="s">
        <v>122</v>
      </c>
      <c r="D3" s="157"/>
      <c r="E3" s="157"/>
      <c r="F3" s="11"/>
      <c r="G3" s="158" t="s">
        <v>106</v>
      </c>
      <c r="H3" s="158"/>
      <c r="I3" s="12"/>
      <c r="J3" s="157" t="s">
        <v>122</v>
      </c>
      <c r="K3" s="157"/>
      <c r="L3" s="157"/>
      <c r="N3" s="146"/>
      <c r="O3" s="143"/>
      <c r="P3" s="143"/>
      <c r="Q3" s="143"/>
      <c r="R3" s="143"/>
    </row>
    <row r="4" spans="1:31" s="20" customFormat="1" ht="24" x14ac:dyDescent="0.2">
      <c r="A4" s="26"/>
      <c r="B4" s="26" t="s">
        <v>81</v>
      </c>
      <c r="C4" s="15" t="s">
        <v>182</v>
      </c>
      <c r="D4" s="15" t="s">
        <v>177</v>
      </c>
      <c r="E4" s="15" t="s">
        <v>183</v>
      </c>
      <c r="F4" s="16" t="s">
        <v>116</v>
      </c>
      <c r="G4" s="15" t="s">
        <v>123</v>
      </c>
      <c r="H4" s="15" t="s">
        <v>2</v>
      </c>
      <c r="I4" s="18"/>
      <c r="J4" s="15" t="s">
        <v>184</v>
      </c>
      <c r="K4" s="15" t="s">
        <v>185</v>
      </c>
      <c r="L4" s="16" t="s">
        <v>116</v>
      </c>
      <c r="N4" s="146"/>
      <c r="O4" s="143"/>
      <c r="P4" s="143"/>
      <c r="Q4" s="143"/>
      <c r="R4" s="14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0" customFormat="1" ht="15" customHeight="1" x14ac:dyDescent="0.2">
      <c r="A5" s="89" t="s">
        <v>109</v>
      </c>
      <c r="B5" s="82"/>
      <c r="C5" s="83">
        <v>116269.404542</v>
      </c>
      <c r="D5" s="83">
        <v>118796.02148</v>
      </c>
      <c r="E5" s="83">
        <v>129326.996405</v>
      </c>
      <c r="F5" s="91">
        <f>E5/E$5*100</f>
        <v>100</v>
      </c>
      <c r="G5" s="91">
        <f t="shared" ref="G5" si="0">E5-C5</f>
        <v>13057.591862999994</v>
      </c>
      <c r="H5" s="91">
        <f t="shared" ref="H5" si="1">G5/C5*100</f>
        <v>11.23046248876522</v>
      </c>
      <c r="I5" s="92"/>
      <c r="J5" s="83">
        <v>1139624.869989</v>
      </c>
      <c r="K5" s="83">
        <v>1193736.5259190002</v>
      </c>
      <c r="L5" s="90">
        <f>K5/K$5*100</f>
        <v>100</v>
      </c>
      <c r="N5" s="146"/>
      <c r="O5" s="143"/>
      <c r="P5" s="143"/>
      <c r="Q5" s="143"/>
      <c r="R5" s="14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20" customFormat="1" ht="6" customHeight="1" x14ac:dyDescent="0.2">
      <c r="A6" s="124"/>
      <c r="B6" s="124"/>
      <c r="C6" s="114"/>
      <c r="D6" s="114"/>
      <c r="E6" s="114"/>
      <c r="F6" s="115"/>
      <c r="G6" s="114"/>
      <c r="H6" s="114"/>
      <c r="I6" s="117"/>
      <c r="J6" s="114"/>
      <c r="K6" s="114"/>
      <c r="L6" s="115"/>
      <c r="M6" s="146"/>
      <c r="N6" s="146"/>
      <c r="O6" s="143"/>
      <c r="P6" s="143"/>
      <c r="Q6" s="143"/>
      <c r="R6" s="14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20" customFormat="1" ht="15" customHeight="1" x14ac:dyDescent="0.2">
      <c r="A7" s="34" t="s">
        <v>115</v>
      </c>
      <c r="B7" s="36"/>
      <c r="C7" s="36">
        <f>SUM(C8:C9)</f>
        <v>12311.355181000001</v>
      </c>
      <c r="D7" s="36">
        <f t="shared" ref="D7:E7" si="2">SUM(D8:D9)</f>
        <v>18456.540907999999</v>
      </c>
      <c r="E7" s="36">
        <f t="shared" si="2"/>
        <v>18695.773824</v>
      </c>
      <c r="F7" s="37">
        <f>E7/E$5*100</f>
        <v>14.456203533446626</v>
      </c>
      <c r="G7" s="38">
        <f>E7-C7</f>
        <v>6384.4186429999991</v>
      </c>
      <c r="H7" s="38">
        <f>G7/C7*100</f>
        <v>51.85796810454314</v>
      </c>
      <c r="I7" s="38">
        <v>91343.749976999999</v>
      </c>
      <c r="J7" s="36">
        <f t="shared" ref="J7" si="3">SUM(J8:J9)</f>
        <v>135465.953358</v>
      </c>
      <c r="K7" s="36">
        <f t="shared" ref="K7" si="4">SUM(K8:K9)</f>
        <v>178418.1134</v>
      </c>
      <c r="L7" s="37">
        <f>K7/K$5*100</f>
        <v>14.946188671126109</v>
      </c>
      <c r="M7" s="93"/>
      <c r="N7" s="146"/>
      <c r="O7" s="143"/>
      <c r="P7" s="143"/>
      <c r="Q7" s="143"/>
      <c r="R7" s="14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20" customFormat="1" ht="15" customHeight="1" x14ac:dyDescent="0.2">
      <c r="A8" s="39"/>
      <c r="B8" s="40" t="s">
        <v>83</v>
      </c>
      <c r="C8" s="41">
        <v>11625.345949</v>
      </c>
      <c r="D8" s="41">
        <v>17103.284142</v>
      </c>
      <c r="E8" s="41">
        <v>18406.093427</v>
      </c>
      <c r="F8" s="42">
        <f>E8/E$5*100</f>
        <v>14.232212870203478</v>
      </c>
      <c r="G8" s="43">
        <f>E8-C8</f>
        <v>6780.7474779999993</v>
      </c>
      <c r="H8" s="43">
        <f t="shared" ref="H8:H37" si="5">G8/C8*100</f>
        <v>58.327274798934234</v>
      </c>
      <c r="I8" s="43">
        <v>-610.72689200000002</v>
      </c>
      <c r="J8" s="41">
        <v>128679.67765100001</v>
      </c>
      <c r="K8" s="41">
        <v>166765.67111900001</v>
      </c>
      <c r="L8" s="42">
        <f>K8/K$5*100</f>
        <v>13.970056833991501</v>
      </c>
      <c r="N8" s="146"/>
      <c r="O8" s="143"/>
      <c r="P8" s="143"/>
      <c r="Q8" s="143"/>
      <c r="R8" s="14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20" customFormat="1" ht="15" customHeight="1" x14ac:dyDescent="0.2">
      <c r="A9" s="39"/>
      <c r="B9" s="40" t="s">
        <v>84</v>
      </c>
      <c r="C9" s="41">
        <v>686.009232</v>
      </c>
      <c r="D9" s="41">
        <v>1353.256766</v>
      </c>
      <c r="E9" s="41">
        <v>289.68039700000003</v>
      </c>
      <c r="F9" s="42">
        <f>E9/E$5*100</f>
        <v>0.22399066324314673</v>
      </c>
      <c r="G9" s="43">
        <f t="shared" ref="G9:G37" si="6">E9-C9</f>
        <v>-396.32883499999997</v>
      </c>
      <c r="H9" s="43">
        <f t="shared" si="5"/>
        <v>-57.773105158444856</v>
      </c>
      <c r="I9" s="43">
        <v>90733.023084999993</v>
      </c>
      <c r="J9" s="41">
        <v>6786.2757069999998</v>
      </c>
      <c r="K9" s="41">
        <v>11652.442281</v>
      </c>
      <c r="L9" s="56">
        <f>K9/K$5*100</f>
        <v>0.97613183713460938</v>
      </c>
      <c r="N9" s="146"/>
      <c r="O9" s="143"/>
      <c r="P9" s="143"/>
      <c r="Q9" s="143"/>
      <c r="R9" s="14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20" customFormat="1" ht="8.1" customHeight="1" x14ac:dyDescent="0.2">
      <c r="A10" s="39"/>
      <c r="B10" s="40"/>
      <c r="C10" s="72"/>
      <c r="D10" s="72"/>
      <c r="E10" s="72"/>
      <c r="F10" s="56"/>
      <c r="G10" s="43"/>
      <c r="H10" s="43"/>
      <c r="I10" s="43"/>
      <c r="J10" s="44"/>
      <c r="K10" s="73"/>
      <c r="L10" s="56"/>
      <c r="N10" s="146"/>
      <c r="O10" s="143"/>
      <c r="P10" s="143"/>
      <c r="Q10" s="143"/>
      <c r="R10" s="14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0" customFormat="1" ht="15" customHeight="1" x14ac:dyDescent="0.2">
      <c r="A11" s="34" t="s">
        <v>114</v>
      </c>
      <c r="B11" s="35"/>
      <c r="C11" s="36">
        <f>SUM(C12:C17)</f>
        <v>9637.2752409999994</v>
      </c>
      <c r="D11" s="36">
        <f t="shared" ref="D11:E11" si="7">SUM(D12:D17)</f>
        <v>9232.822298000001</v>
      </c>
      <c r="E11" s="36">
        <f t="shared" si="7"/>
        <v>9981.7857790000016</v>
      </c>
      <c r="F11" s="37">
        <f>E11/E$5*100</f>
        <v>7.7182537725851725</v>
      </c>
      <c r="G11" s="38">
        <f t="shared" si="6"/>
        <v>344.51053800000227</v>
      </c>
      <c r="H11" s="38">
        <f t="shared" si="5"/>
        <v>3.5747711815300875</v>
      </c>
      <c r="I11" s="38"/>
      <c r="J11" s="36">
        <f t="shared" ref="J11" si="8">SUM(J12:J17)</f>
        <v>87451.081657000002</v>
      </c>
      <c r="K11" s="36">
        <f t="shared" ref="K11" si="9">SUM(K12:K17)</f>
        <v>87165.145751000004</v>
      </c>
      <c r="L11" s="37">
        <f>K11/K$5*100</f>
        <v>7.3018747318547339</v>
      </c>
      <c r="M11" s="93"/>
      <c r="N11" s="146"/>
      <c r="O11" s="143"/>
      <c r="P11" s="143"/>
      <c r="Q11" s="143"/>
      <c r="R11" s="14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20" customFormat="1" ht="15" customHeight="1" x14ac:dyDescent="0.2">
      <c r="A12" s="39"/>
      <c r="B12" s="40" t="s">
        <v>85</v>
      </c>
      <c r="C12" s="41">
        <v>1399.2612300000001</v>
      </c>
      <c r="D12" s="41">
        <v>1645.2905009999999</v>
      </c>
      <c r="E12" s="41">
        <v>1695.68523</v>
      </c>
      <c r="F12" s="42">
        <f>E12/E$5*100</f>
        <v>1.3111610701061962</v>
      </c>
      <c r="G12" s="43">
        <f t="shared" si="6"/>
        <v>296.42399999999998</v>
      </c>
      <c r="H12" s="43">
        <f t="shared" si="5"/>
        <v>21.184321672372782</v>
      </c>
      <c r="I12" s="43"/>
      <c r="J12" s="41">
        <v>13021.813832</v>
      </c>
      <c r="K12" s="41">
        <v>14360.553673</v>
      </c>
      <c r="L12" s="42">
        <f>K12/K$5*100</f>
        <v>1.2029918965530944</v>
      </c>
      <c r="M12" s="93"/>
      <c r="N12" s="146"/>
      <c r="P12" s="143"/>
      <c r="Q12" s="143"/>
      <c r="R12" s="14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20" customFormat="1" ht="30" customHeight="1" x14ac:dyDescent="0.2">
      <c r="A13" s="39"/>
      <c r="B13" s="40" t="s">
        <v>86</v>
      </c>
      <c r="C13" s="41">
        <v>1364.294369</v>
      </c>
      <c r="D13" s="41">
        <v>1164.115773</v>
      </c>
      <c r="E13" s="41">
        <v>1327.307935</v>
      </c>
      <c r="F13" s="42">
        <f t="shared" ref="F13:F16" si="10">E13/E$5*100</f>
        <v>1.0263193083394644</v>
      </c>
      <c r="G13" s="43">
        <f t="shared" si="6"/>
        <v>-36.986433999999917</v>
      </c>
      <c r="H13" s="43">
        <f t="shared" si="5"/>
        <v>-2.7110303201727808</v>
      </c>
      <c r="I13" s="43"/>
      <c r="J13" s="41">
        <v>11615.734984000001</v>
      </c>
      <c r="K13" s="41">
        <v>11059.065632</v>
      </c>
      <c r="L13" s="42">
        <f t="shared" ref="L13:L17" si="11">K13/K$5*100</f>
        <v>0.92642433165778837</v>
      </c>
      <c r="M13" s="93"/>
      <c r="N13" s="146"/>
      <c r="P13" s="143"/>
      <c r="Q13" s="143"/>
      <c r="R13" s="14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20" customFormat="1" ht="30" customHeight="1" x14ac:dyDescent="0.2">
      <c r="A14" s="39"/>
      <c r="B14" s="40" t="s">
        <v>87</v>
      </c>
      <c r="C14" s="41">
        <v>3108.7460369999999</v>
      </c>
      <c r="D14" s="41">
        <v>3048.508229</v>
      </c>
      <c r="E14" s="41">
        <v>3422.6231910000001</v>
      </c>
      <c r="F14" s="42">
        <f t="shared" si="10"/>
        <v>2.6464878069863502</v>
      </c>
      <c r="G14" s="43">
        <f t="shared" si="6"/>
        <v>313.87715400000025</v>
      </c>
      <c r="H14" s="43">
        <f t="shared" si="5"/>
        <v>10.096583968721283</v>
      </c>
      <c r="I14" s="43"/>
      <c r="J14" s="41">
        <v>29050.583098999996</v>
      </c>
      <c r="K14" s="41">
        <v>28207.700422999998</v>
      </c>
      <c r="L14" s="42">
        <f t="shared" si="11"/>
        <v>2.3629753978822299</v>
      </c>
      <c r="M14" s="93"/>
      <c r="N14" s="146"/>
      <c r="P14" s="143"/>
      <c r="Q14" s="143"/>
      <c r="R14" s="14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20" customFormat="1" ht="15" customHeight="1" x14ac:dyDescent="0.2">
      <c r="A15" s="39"/>
      <c r="B15" s="40" t="s">
        <v>88</v>
      </c>
      <c r="C15" s="41">
        <v>1951.0859419999999</v>
      </c>
      <c r="D15" s="41">
        <v>1796.593783</v>
      </c>
      <c r="E15" s="41">
        <v>1822.7642980000001</v>
      </c>
      <c r="F15" s="42">
        <f t="shared" si="10"/>
        <v>1.4094228959681685</v>
      </c>
      <c r="G15" s="43">
        <f t="shared" si="6"/>
        <v>-128.32164399999988</v>
      </c>
      <c r="H15" s="43">
        <f t="shared" si="5"/>
        <v>-6.576934477240977</v>
      </c>
      <c r="I15" s="43"/>
      <c r="J15" s="41">
        <v>18259.746762000002</v>
      </c>
      <c r="K15" s="41">
        <v>17669.757344000001</v>
      </c>
      <c r="L15" s="42">
        <f t="shared" si="11"/>
        <v>1.4802058042411752</v>
      </c>
      <c r="M15" s="93"/>
      <c r="N15" s="146"/>
      <c r="P15" s="143"/>
      <c r="Q15" s="143"/>
      <c r="R15" s="14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20" customFormat="1" ht="15" customHeight="1" x14ac:dyDescent="0.2">
      <c r="A16" s="39"/>
      <c r="B16" s="40" t="s">
        <v>89</v>
      </c>
      <c r="C16" s="41">
        <v>1645.411433</v>
      </c>
      <c r="D16" s="41">
        <v>1416.5271399999999</v>
      </c>
      <c r="E16" s="41">
        <v>1545.8263589999999</v>
      </c>
      <c r="F16" s="42">
        <f t="shared" si="10"/>
        <v>1.1952851314655875</v>
      </c>
      <c r="G16" s="43">
        <f t="shared" si="6"/>
        <v>-99.585074000000077</v>
      </c>
      <c r="H16" s="43">
        <f t="shared" si="5"/>
        <v>-6.0522901447470421</v>
      </c>
      <c r="I16" s="43"/>
      <c r="J16" s="41">
        <v>14242.712701</v>
      </c>
      <c r="K16" s="41">
        <v>14421.194315000001</v>
      </c>
      <c r="L16" s="42">
        <f t="shared" si="11"/>
        <v>1.2080717982469222</v>
      </c>
      <c r="N16" s="146"/>
      <c r="P16" s="143"/>
      <c r="Q16" s="143"/>
      <c r="R16" s="14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20" customFormat="1" ht="15" customHeight="1" x14ac:dyDescent="0.2">
      <c r="A17" s="39"/>
      <c r="B17" s="40" t="s">
        <v>90</v>
      </c>
      <c r="C17" s="41">
        <v>168.47622999999999</v>
      </c>
      <c r="D17" s="41">
        <v>161.78687199999999</v>
      </c>
      <c r="E17" s="41">
        <v>167.578766</v>
      </c>
      <c r="F17" s="42">
        <f>E17/E$5*100</f>
        <v>0.12957755971940374</v>
      </c>
      <c r="G17" s="43">
        <f t="shared" ref="G17" si="12">E17-C17</f>
        <v>-0.89746399999998516</v>
      </c>
      <c r="H17" s="43">
        <f t="shared" ref="H17" si="13">G17/C17*100</f>
        <v>-0.53269473088279884</v>
      </c>
      <c r="I17" s="43">
        <v>26.627193808311965</v>
      </c>
      <c r="J17" s="41">
        <v>1260.4902789999999</v>
      </c>
      <c r="K17" s="41">
        <v>1446.874364</v>
      </c>
      <c r="L17" s="42">
        <f t="shared" si="11"/>
        <v>0.12120550327352354</v>
      </c>
      <c r="N17" s="146"/>
      <c r="P17" s="143"/>
      <c r="Q17" s="143"/>
      <c r="R17" s="14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20" customFormat="1" ht="8.1" customHeight="1" x14ac:dyDescent="0.2">
      <c r="A18" s="39"/>
      <c r="B18" s="40"/>
      <c r="C18" s="109"/>
      <c r="D18" s="109"/>
      <c r="E18" s="109"/>
      <c r="F18" s="42"/>
      <c r="G18" s="43"/>
      <c r="H18" s="43"/>
      <c r="I18" s="43"/>
      <c r="J18" s="44"/>
      <c r="K18" s="44"/>
      <c r="L18" s="42"/>
      <c r="N18" s="146"/>
      <c r="P18" s="143"/>
      <c r="Q18" s="143"/>
      <c r="R18" s="14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20" customFormat="1" ht="15" customHeight="1" x14ac:dyDescent="0.2">
      <c r="A19" s="34" t="s">
        <v>113</v>
      </c>
      <c r="B19" s="35"/>
      <c r="C19" s="36">
        <f>SUM(C20:C21)</f>
        <v>2409.0305539999999</v>
      </c>
      <c r="D19" s="36">
        <f t="shared" ref="D19:E19" si="14">SUM(D20:D21)</f>
        <v>1551.015087</v>
      </c>
      <c r="E19" s="36">
        <f t="shared" si="14"/>
        <v>1697.99045</v>
      </c>
      <c r="F19" s="38">
        <f>E19/E$5*100</f>
        <v>1.3129435440397754</v>
      </c>
      <c r="G19" s="38">
        <f t="shared" si="6"/>
        <v>-711.04010399999993</v>
      </c>
      <c r="H19" s="38">
        <f t="shared" si="5"/>
        <v>-29.515611697799994</v>
      </c>
      <c r="I19" s="38"/>
      <c r="J19" s="36">
        <f t="shared" ref="J19" si="15">SUM(J20:J21)</f>
        <v>32680.520144999999</v>
      </c>
      <c r="K19" s="36">
        <f t="shared" ref="K19" si="16">SUM(K20:K21)</f>
        <v>19955.645400000001</v>
      </c>
      <c r="L19" s="37">
        <f>K19/K$5*100</f>
        <v>1.6716959703178313</v>
      </c>
      <c r="M19" s="93"/>
      <c r="N19" s="146"/>
      <c r="O19" s="143"/>
      <c r="P19" s="143"/>
      <c r="Q19" s="143"/>
      <c r="R19" s="14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20" customFormat="1" ht="15" customHeight="1" x14ac:dyDescent="0.2">
      <c r="A20" s="39"/>
      <c r="B20" s="40" t="s">
        <v>91</v>
      </c>
      <c r="C20" s="41">
        <v>1826.28026</v>
      </c>
      <c r="D20" s="41">
        <v>663.01182900000003</v>
      </c>
      <c r="E20" s="41">
        <v>841.57320700000002</v>
      </c>
      <c r="F20" s="42">
        <f>E20/E$5*100</f>
        <v>0.65073281711772857</v>
      </c>
      <c r="G20" s="43">
        <f t="shared" si="6"/>
        <v>-984.70705299999997</v>
      </c>
      <c r="H20" s="43">
        <f>G20/C20*100</f>
        <v>-53.918726198135658</v>
      </c>
      <c r="I20" s="43">
        <f t="shared" ref="I20" si="17">H20/D20*100</f>
        <v>-8.1323927929701618</v>
      </c>
      <c r="J20" s="41">
        <v>25232.075391999999</v>
      </c>
      <c r="K20" s="41">
        <v>12036.629645000001</v>
      </c>
      <c r="L20" s="42">
        <f>K20/K$5*100</f>
        <v>1.0083154350775672</v>
      </c>
      <c r="M20" s="154"/>
      <c r="N20" s="146"/>
      <c r="O20" s="143"/>
      <c r="P20" s="143"/>
      <c r="Q20" s="143"/>
      <c r="R20" s="14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20" customFormat="1" ht="15" customHeight="1" x14ac:dyDescent="0.2">
      <c r="A21" s="39"/>
      <c r="B21" s="40" t="s">
        <v>92</v>
      </c>
      <c r="C21" s="41">
        <v>582.75029400000005</v>
      </c>
      <c r="D21" s="41">
        <v>888.00325799999996</v>
      </c>
      <c r="E21" s="41">
        <v>856.41724299999998</v>
      </c>
      <c r="F21" s="42">
        <f t="shared" ref="F21" si="18">E21/E$5*100</f>
        <v>0.66221072692204697</v>
      </c>
      <c r="G21" s="43">
        <f t="shared" si="6"/>
        <v>273.66694899999993</v>
      </c>
      <c r="H21" s="43">
        <f t="shared" si="5"/>
        <v>46.961271717522273</v>
      </c>
      <c r="I21" s="43"/>
      <c r="J21" s="41">
        <v>7448.4447530000007</v>
      </c>
      <c r="K21" s="41">
        <v>7919.0157550000004</v>
      </c>
      <c r="L21" s="42">
        <f>K21/K$5*100</f>
        <v>0.66338053524026441</v>
      </c>
      <c r="M21" s="154"/>
      <c r="N21" s="146"/>
      <c r="O21" s="143"/>
      <c r="P21" s="143"/>
      <c r="Q21" s="143"/>
      <c r="R21" s="14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20" customFormat="1" ht="8.1" customHeight="1" x14ac:dyDescent="0.2">
      <c r="A22" s="39"/>
      <c r="B22" s="40"/>
      <c r="C22" s="41"/>
      <c r="D22" s="41"/>
      <c r="E22" s="42"/>
      <c r="F22" s="41"/>
      <c r="G22" s="43"/>
      <c r="H22" s="43"/>
      <c r="I22" s="43"/>
      <c r="J22" s="44"/>
      <c r="K22" s="44"/>
      <c r="L22" s="42"/>
      <c r="N22" s="146"/>
      <c r="O22" s="143"/>
      <c r="P22" s="143"/>
      <c r="Q22" s="143"/>
      <c r="R22" s="14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20" customFormat="1" ht="15" customHeight="1" x14ac:dyDescent="0.2">
      <c r="A23" s="34" t="s">
        <v>82</v>
      </c>
      <c r="B23" s="36"/>
      <c r="C23" s="136">
        <v>327.457357</v>
      </c>
      <c r="D23" s="136">
        <v>586.24420499999997</v>
      </c>
      <c r="E23" s="136">
        <v>592.31877099999997</v>
      </c>
      <c r="F23" s="144">
        <f>E23/E$5*100</f>
        <v>0.45800087179408117</v>
      </c>
      <c r="G23" s="145">
        <f t="shared" si="6"/>
        <v>264.86141399999997</v>
      </c>
      <c r="H23" s="145">
        <f t="shared" si="5"/>
        <v>80.884245944732271</v>
      </c>
      <c r="I23" s="145"/>
      <c r="J23" s="136">
        <v>2752.5040600000002</v>
      </c>
      <c r="K23" s="136">
        <v>4891.6752669999996</v>
      </c>
      <c r="L23" s="37">
        <f>K23/K$5*100</f>
        <v>0.40977846960275716</v>
      </c>
      <c r="M23" s="93"/>
      <c r="N23" s="146"/>
      <c r="O23" s="143"/>
      <c r="P23" s="143"/>
      <c r="Q23" s="143"/>
      <c r="R23" s="14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20" customFormat="1" ht="8.1" customHeight="1" x14ac:dyDescent="0.2">
      <c r="A24" s="131"/>
      <c r="B24" s="132"/>
      <c r="C24" s="132"/>
      <c r="D24" s="132"/>
      <c r="E24" s="132"/>
      <c r="F24" s="133"/>
      <c r="G24" s="134"/>
      <c r="H24" s="134"/>
      <c r="I24" s="134"/>
      <c r="J24" s="135"/>
      <c r="K24" s="135"/>
      <c r="L24" s="133"/>
      <c r="N24" s="146"/>
      <c r="O24" s="143"/>
      <c r="P24" s="143"/>
      <c r="Q24" s="143"/>
      <c r="R24" s="14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20" customFormat="1" ht="15" customHeight="1" x14ac:dyDescent="0.2">
      <c r="A25" s="34" t="s">
        <v>112</v>
      </c>
      <c r="B25" s="36"/>
      <c r="C25" s="36">
        <f>SUM(C26:C33)</f>
        <v>58685.571995000006</v>
      </c>
      <c r="D25" s="36">
        <f t="shared" ref="D25:E25" si="19">SUM(D26:D33)</f>
        <v>60249.941036999997</v>
      </c>
      <c r="E25" s="36">
        <f t="shared" si="19"/>
        <v>54248.473589000001</v>
      </c>
      <c r="F25" s="37">
        <f>E25/E$5*100</f>
        <v>41.946751333430541</v>
      </c>
      <c r="G25" s="38">
        <f t="shared" si="6"/>
        <v>-4437.0984060000046</v>
      </c>
      <c r="H25" s="38">
        <f t="shared" si="5"/>
        <v>-7.5607994523390589</v>
      </c>
      <c r="I25" s="38"/>
      <c r="J25" s="36">
        <f t="shared" ref="J25" si="20">SUM(J26:J33)</f>
        <v>562260.11354699999</v>
      </c>
      <c r="K25" s="36">
        <f t="shared" ref="K25" si="21">SUM(K26:K33)</f>
        <v>533353.42214399995</v>
      </c>
      <c r="L25" s="37">
        <f>K25/K$5*100</f>
        <v>44.67932500711553</v>
      </c>
      <c r="M25" s="93"/>
      <c r="N25" s="146"/>
      <c r="O25" s="143"/>
      <c r="P25" s="143"/>
      <c r="Q25" s="143"/>
      <c r="R25" s="14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20" customFormat="1" ht="15" customHeight="1" x14ac:dyDescent="0.2">
      <c r="A26" s="39"/>
      <c r="B26" s="40" t="s">
        <v>93</v>
      </c>
      <c r="C26" s="41">
        <v>1581.512146</v>
      </c>
      <c r="D26" s="41">
        <v>1536.085609</v>
      </c>
      <c r="E26" s="41">
        <v>1260.340424</v>
      </c>
      <c r="F26" s="42">
        <f>E26/E$5*100</f>
        <v>0.97453776785561619</v>
      </c>
      <c r="G26" s="43">
        <f t="shared" si="6"/>
        <v>-321.17172200000005</v>
      </c>
      <c r="H26" s="43">
        <f t="shared" si="5"/>
        <v>-20.307888422628658</v>
      </c>
      <c r="I26" s="43"/>
      <c r="J26" s="41">
        <v>14252.418725</v>
      </c>
      <c r="K26" s="41">
        <v>17297.378779999999</v>
      </c>
      <c r="L26" s="42">
        <f>K26/K$5*100</f>
        <v>1.4490114363120106</v>
      </c>
      <c r="M26" s="93"/>
      <c r="N26" s="146"/>
      <c r="O26" s="143"/>
      <c r="P26" s="143"/>
      <c r="Q26" s="143"/>
      <c r="R26" s="14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20" customFormat="1" ht="15" customHeight="1" x14ac:dyDescent="0.2">
      <c r="A27" s="39"/>
      <c r="B27" s="40" t="s">
        <v>94</v>
      </c>
      <c r="C27" s="41">
        <v>1197.6098159999999</v>
      </c>
      <c r="D27" s="41">
        <v>1060.3300059999999</v>
      </c>
      <c r="E27" s="41">
        <v>1118.8904620000001</v>
      </c>
      <c r="F27" s="42">
        <f t="shared" ref="F27:F33" si="22">E27/E$5*100</f>
        <v>0.86516388155809809</v>
      </c>
      <c r="G27" s="43">
        <f t="shared" si="6"/>
        <v>-78.719353999999839</v>
      </c>
      <c r="H27" s="43">
        <f t="shared" si="5"/>
        <v>-6.5730384761642471</v>
      </c>
      <c r="I27" s="43"/>
      <c r="J27" s="41">
        <v>10416.841648000001</v>
      </c>
      <c r="K27" s="41">
        <v>10386.385544000001</v>
      </c>
      <c r="L27" s="42">
        <f t="shared" ref="L27:L33" si="23">K27/K$5*100</f>
        <v>0.87007353117590358</v>
      </c>
      <c r="M27" s="93"/>
      <c r="N27" s="146"/>
      <c r="O27" s="143"/>
      <c r="P27" s="143"/>
      <c r="Q27" s="143"/>
      <c r="R27" s="14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20" customFormat="1" ht="15" customHeight="1" x14ac:dyDescent="0.2">
      <c r="A28" s="39"/>
      <c r="B28" s="40" t="s">
        <v>95</v>
      </c>
      <c r="C28" s="41">
        <v>5875.0797570000004</v>
      </c>
      <c r="D28" s="41">
        <v>4374.1876389999998</v>
      </c>
      <c r="E28" s="41">
        <v>7745.4734790000002</v>
      </c>
      <c r="F28" s="42">
        <f t="shared" si="22"/>
        <v>5.9890615991299301</v>
      </c>
      <c r="G28" s="43">
        <f t="shared" si="6"/>
        <v>1870.3937219999998</v>
      </c>
      <c r="H28" s="43">
        <f t="shared" si="5"/>
        <v>31.836056689638564</v>
      </c>
      <c r="I28" s="43"/>
      <c r="J28" s="41">
        <v>60278.102843999994</v>
      </c>
      <c r="K28" s="41">
        <v>52110.856324</v>
      </c>
      <c r="L28" s="42">
        <f t="shared" si="23"/>
        <v>4.3653566086438014</v>
      </c>
      <c r="M28" s="93"/>
      <c r="N28" s="146"/>
      <c r="O28" s="143"/>
      <c r="P28" s="143"/>
      <c r="Q28" s="143"/>
      <c r="R28" s="14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20" customFormat="1" ht="15" customHeight="1" x14ac:dyDescent="0.2">
      <c r="A29" s="39"/>
      <c r="B29" s="40" t="s">
        <v>96</v>
      </c>
      <c r="C29" s="41">
        <v>4939.6027949999998</v>
      </c>
      <c r="D29" s="41">
        <v>1756.439437</v>
      </c>
      <c r="E29" s="41">
        <v>1745.321848</v>
      </c>
      <c r="F29" s="42">
        <f t="shared" si="22"/>
        <v>1.34954177899126</v>
      </c>
      <c r="G29" s="43">
        <f t="shared" si="6"/>
        <v>-3194.2809469999997</v>
      </c>
      <c r="H29" s="43">
        <f t="shared" si="5"/>
        <v>-64.666757218481976</v>
      </c>
      <c r="I29" s="43"/>
      <c r="J29" s="41">
        <v>31124.003746999999</v>
      </c>
      <c r="K29" s="41">
        <v>20329.298182999999</v>
      </c>
      <c r="L29" s="42">
        <f t="shared" si="23"/>
        <v>1.7029970803104522</v>
      </c>
      <c r="M29" s="93"/>
      <c r="N29" s="146"/>
      <c r="O29" s="143"/>
      <c r="P29" s="143"/>
      <c r="Q29" s="143"/>
      <c r="R29" s="14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20" customFormat="1" ht="15" customHeight="1" x14ac:dyDescent="0.2">
      <c r="A30" s="39"/>
      <c r="B30" s="40" t="s">
        <v>97</v>
      </c>
      <c r="C30" s="41">
        <v>2590.4077149999998</v>
      </c>
      <c r="D30" s="41">
        <v>3423.5349510000001</v>
      </c>
      <c r="E30" s="41">
        <v>2549.0286139999998</v>
      </c>
      <c r="F30" s="42">
        <f t="shared" si="22"/>
        <v>1.9709949854688269</v>
      </c>
      <c r="G30" s="43">
        <f t="shared" si="6"/>
        <v>-41.379100999999991</v>
      </c>
      <c r="H30" s="43">
        <f t="shared" si="5"/>
        <v>-1.5973972267141736</v>
      </c>
      <c r="I30" s="43"/>
      <c r="J30" s="41">
        <v>29570.424590999999</v>
      </c>
      <c r="K30" s="41">
        <v>30338.461340000002</v>
      </c>
      <c r="L30" s="42">
        <f t="shared" si="23"/>
        <v>2.5414704736997038</v>
      </c>
      <c r="M30" s="93"/>
      <c r="N30" s="146"/>
      <c r="O30" s="143"/>
      <c r="P30" s="143"/>
      <c r="Q30" s="143"/>
      <c r="R30" s="14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20" customFormat="1" ht="15" customHeight="1" x14ac:dyDescent="0.2">
      <c r="A31" s="39"/>
      <c r="B31" s="40" t="s">
        <v>98</v>
      </c>
      <c r="C31" s="41">
        <v>19844.800834000001</v>
      </c>
      <c r="D31" s="41">
        <v>20053.130913000001</v>
      </c>
      <c r="E31" s="41">
        <v>19784.378785000001</v>
      </c>
      <c r="F31" s="42">
        <f t="shared" si="22"/>
        <v>15.297949643122696</v>
      </c>
      <c r="G31" s="43">
        <f t="shared" si="6"/>
        <v>-60.422049000000698</v>
      </c>
      <c r="H31" s="43">
        <f t="shared" si="5"/>
        <v>-0.30447294233600919</v>
      </c>
      <c r="I31" s="43"/>
      <c r="J31" s="41">
        <v>202733.484432</v>
      </c>
      <c r="K31" s="41">
        <v>182066.55809199999</v>
      </c>
      <c r="L31" s="42">
        <f t="shared" si="23"/>
        <v>15.25182099557821</v>
      </c>
      <c r="M31" s="93"/>
      <c r="N31" s="146"/>
      <c r="O31" s="143"/>
      <c r="P31" s="143"/>
      <c r="Q31" s="143"/>
      <c r="R31" s="14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s="20" customFormat="1" ht="30" customHeight="1" x14ac:dyDescent="0.2">
      <c r="A32" s="39"/>
      <c r="B32" s="40" t="s">
        <v>99</v>
      </c>
      <c r="C32" s="41">
        <v>18656.176744</v>
      </c>
      <c r="D32" s="41">
        <v>23242.27779</v>
      </c>
      <c r="E32" s="41">
        <v>15061.879787</v>
      </c>
      <c r="F32" s="42">
        <f t="shared" si="22"/>
        <v>11.646353975338812</v>
      </c>
      <c r="G32" s="43">
        <f t="shared" si="6"/>
        <v>-3594.2969570000005</v>
      </c>
      <c r="H32" s="43">
        <f t="shared" si="5"/>
        <v>-19.265988987566594</v>
      </c>
      <c r="I32" s="43"/>
      <c r="J32" s="41">
        <v>176722.42191999999</v>
      </c>
      <c r="K32" s="41">
        <v>179826.313582</v>
      </c>
      <c r="L32" s="42">
        <f t="shared" si="23"/>
        <v>15.064154415779512</v>
      </c>
      <c r="M32" s="147"/>
      <c r="N32" s="146"/>
      <c r="O32" s="143"/>
      <c r="P32" s="143"/>
      <c r="Q32" s="143"/>
      <c r="R32" s="14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20" customFormat="1" ht="15" customHeight="1" x14ac:dyDescent="0.2">
      <c r="A33" s="39"/>
      <c r="B33" s="40" t="s">
        <v>100</v>
      </c>
      <c r="C33" s="41">
        <v>4000.382188</v>
      </c>
      <c r="D33" s="41">
        <v>4803.9546920000003</v>
      </c>
      <c r="E33" s="41">
        <v>4983.1601899999996</v>
      </c>
      <c r="F33" s="42">
        <f t="shared" si="22"/>
        <v>3.8531477019652969</v>
      </c>
      <c r="G33" s="43">
        <f t="shared" si="6"/>
        <v>982.77800199999956</v>
      </c>
      <c r="H33" s="43">
        <f t="shared" si="5"/>
        <v>24.567102737034773</v>
      </c>
      <c r="I33" s="43"/>
      <c r="J33" s="41">
        <v>37162.415639999999</v>
      </c>
      <c r="K33" s="41">
        <v>40998.170298999998</v>
      </c>
      <c r="L33" s="42">
        <f t="shared" si="23"/>
        <v>3.4344404656159351</v>
      </c>
      <c r="M33" s="147"/>
      <c r="N33" s="146"/>
      <c r="O33" s="143"/>
      <c r="P33" s="143"/>
      <c r="Q33" s="143"/>
      <c r="R33" s="14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0" customFormat="1" ht="8.1" customHeight="1" x14ac:dyDescent="0.2">
      <c r="A34" s="39"/>
      <c r="B34" s="40"/>
      <c r="C34" s="41"/>
      <c r="D34" s="41"/>
      <c r="E34" s="41"/>
      <c r="F34" s="42"/>
      <c r="G34" s="43"/>
      <c r="H34" s="43"/>
      <c r="I34" s="43"/>
      <c r="J34" s="41"/>
      <c r="K34" s="41"/>
      <c r="L34" s="42"/>
      <c r="N34" s="146"/>
      <c r="O34" s="143"/>
      <c r="P34" s="143"/>
      <c r="Q34" s="143"/>
      <c r="R34" s="14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0" customFormat="1" ht="15" customHeight="1" x14ac:dyDescent="0.2">
      <c r="A35" s="34" t="s">
        <v>111</v>
      </c>
      <c r="B35" s="36"/>
      <c r="C35" s="136">
        <v>0</v>
      </c>
      <c r="D35" s="45">
        <v>0</v>
      </c>
      <c r="E35" s="45">
        <v>0</v>
      </c>
      <c r="F35" s="45">
        <f>E35/E$5*100</f>
        <v>0</v>
      </c>
      <c r="G35" s="38">
        <f>E35-C35</f>
        <v>0</v>
      </c>
      <c r="H35" s="45" t="e">
        <f>G35/C35*100</f>
        <v>#DIV/0!</v>
      </c>
      <c r="I35" s="45"/>
      <c r="J35" s="136">
        <v>0</v>
      </c>
      <c r="K35" s="45">
        <v>0</v>
      </c>
      <c r="L35" s="45">
        <f>K35/K$5*100</f>
        <v>0</v>
      </c>
      <c r="M35" s="147"/>
      <c r="N35" s="146"/>
      <c r="O35" s="143"/>
      <c r="P35" s="143"/>
      <c r="Q35" s="143"/>
      <c r="R35" s="14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0" customFormat="1" ht="15" customHeight="1" x14ac:dyDescent="0.2">
      <c r="A36" s="46" t="s">
        <v>110</v>
      </c>
      <c r="B36" s="47"/>
      <c r="C36" s="48">
        <f>+C35+C25+C23+C19+C11+C7</f>
        <v>83370.690328000012</v>
      </c>
      <c r="D36" s="48">
        <f>+D35+D25+D23+D19+D11+D7</f>
        <v>90076.563534999994</v>
      </c>
      <c r="E36" s="48">
        <f>+E35+E25+E23+E19+E11+E7</f>
        <v>85216.342413000006</v>
      </c>
      <c r="F36" s="49">
        <f>E36/E$5*100</f>
        <v>65.892153055296205</v>
      </c>
      <c r="G36" s="50">
        <f t="shared" si="6"/>
        <v>1845.6520849999943</v>
      </c>
      <c r="H36" s="50">
        <f t="shared" si="5"/>
        <v>2.2137900954625209</v>
      </c>
      <c r="I36" s="50"/>
      <c r="J36" s="48">
        <f>+J35+J25+J23+J19+J11+J7</f>
        <v>820610.17276699992</v>
      </c>
      <c r="K36" s="48">
        <f>+K35+K25+K23+K19+K11+K7</f>
        <v>823784.00196200004</v>
      </c>
      <c r="L36" s="49">
        <f>K36/K$5*100</f>
        <v>69.008862850016968</v>
      </c>
      <c r="M36" s="93"/>
      <c r="N36" s="146"/>
      <c r="O36" s="143"/>
      <c r="P36" s="143"/>
      <c r="Q36" s="143"/>
      <c r="R36" s="14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0" customFormat="1" ht="15" customHeight="1" x14ac:dyDescent="0.2">
      <c r="A37" s="46" t="s">
        <v>108</v>
      </c>
      <c r="B37" s="47"/>
      <c r="C37" s="137">
        <v>28695.594023000001</v>
      </c>
      <c r="D37" s="137">
        <v>34527.750199000002</v>
      </c>
      <c r="E37" s="137">
        <v>39144.945938999997</v>
      </c>
      <c r="F37" s="49">
        <f>E37/E$5*100</f>
        <v>30.268193824291579</v>
      </c>
      <c r="G37" s="50">
        <f t="shared" si="6"/>
        <v>10449.351915999996</v>
      </c>
      <c r="H37" s="50">
        <f t="shared" si="5"/>
        <v>36.414481985020643</v>
      </c>
      <c r="I37" s="50"/>
      <c r="J37" s="137">
        <v>243752.24188400002</v>
      </c>
      <c r="K37" s="137">
        <v>298443.33392599999</v>
      </c>
      <c r="L37" s="49">
        <f>K37/K$5*100</f>
        <v>25.000770894250962</v>
      </c>
      <c r="M37" s="93"/>
      <c r="N37" s="146"/>
      <c r="O37" s="143"/>
      <c r="P37" s="143"/>
      <c r="Q37" s="143"/>
      <c r="R37" s="14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0" customFormat="1" x14ac:dyDescent="0.2">
      <c r="C38" s="93"/>
      <c r="D38" s="93"/>
      <c r="E38" s="93"/>
      <c r="K38" s="51"/>
      <c r="M38" s="74"/>
      <c r="N38" s="146"/>
      <c r="O38" s="143"/>
      <c r="P38" s="143"/>
      <c r="Q38" s="143"/>
      <c r="R38" s="14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0" customFormat="1" x14ac:dyDescent="0.2">
      <c r="C39" s="93"/>
      <c r="D39" s="93"/>
      <c r="E39" s="93"/>
      <c r="F39" s="51"/>
      <c r="G39" s="52"/>
      <c r="H39" s="52"/>
      <c r="J39" s="51"/>
      <c r="K39" s="51"/>
      <c r="L39" s="52"/>
      <c r="M39" s="146"/>
      <c r="N39" s="146"/>
      <c r="O39" s="143"/>
      <c r="P39" s="143"/>
      <c r="Q39" s="143"/>
      <c r="R39" s="14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0" customFormat="1" x14ac:dyDescent="0.2">
      <c r="A40" s="21"/>
      <c r="B40" s="21"/>
      <c r="C40" s="53"/>
      <c r="D40" s="53"/>
      <c r="E40" s="53"/>
      <c r="G40" s="51"/>
      <c r="H40" s="51"/>
      <c r="J40" s="53"/>
      <c r="K40" s="53"/>
      <c r="M40" s="146"/>
      <c r="N40" s="146"/>
      <c r="O40" s="143"/>
      <c r="P40" s="143"/>
      <c r="Q40" s="143"/>
      <c r="R40" s="14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0" customFormat="1" x14ac:dyDescent="0.2">
      <c r="C41" s="53"/>
      <c r="D41" s="53"/>
      <c r="E41" s="53"/>
      <c r="J41" s="53"/>
      <c r="K41" s="53"/>
      <c r="M41" s="146"/>
      <c r="N41" s="146"/>
      <c r="O41" s="143"/>
      <c r="P41" s="143"/>
      <c r="Q41" s="143"/>
      <c r="R41" s="14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Nurafizah Paumil</cp:lastModifiedBy>
  <cp:lastPrinted>2025-11-12T09:19:32Z</cp:lastPrinted>
  <dcterms:created xsi:type="dcterms:W3CDTF">2020-06-23T08:33:49Z</dcterms:created>
  <dcterms:modified xsi:type="dcterms:W3CDTF">2025-11-12T09:31:37Z</dcterms:modified>
</cp:coreProperties>
</file>